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4\"/>
    </mc:Choice>
  </mc:AlternateContent>
  <xr:revisionPtr revIDLastSave="0" documentId="13_ncr:1_{DB3E31E1-A1DE-4BC9-B009-36E696CB66E3}" xr6:coauthVersionLast="36" xr6:coauthVersionMax="36" xr10:uidLastSave="{00000000-0000-0000-0000-000000000000}"/>
  <bookViews>
    <workbookView xWindow="0" yWindow="0" windowWidth="19200" windowHeight="5895" tabRatio="700" firstSheet="1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L44" i="92" l="1"/>
  <c r="FL42" i="92"/>
  <c r="FL41" i="92"/>
  <c r="FL37" i="92"/>
  <c r="FK44" i="92"/>
  <c r="FK42" i="92"/>
  <c r="FK41" i="92"/>
  <c r="FK37" i="92"/>
  <c r="FJ44" i="92"/>
  <c r="FJ42" i="92"/>
  <c r="FJ41" i="92"/>
  <c r="FJ37" i="92"/>
  <c r="FI44" i="92"/>
  <c r="FI42" i="92"/>
  <c r="FI41" i="92"/>
  <c r="FI37" i="92"/>
  <c r="FH44" i="92"/>
  <c r="FH42" i="92"/>
  <c r="FH41" i="92"/>
  <c r="FH37" i="92"/>
  <c r="FG44" i="92"/>
  <c r="FG42" i="92"/>
  <c r="FG41" i="92"/>
  <c r="FG37" i="92"/>
  <c r="FF44" i="92"/>
  <c r="FF42" i="92"/>
  <c r="FF41" i="92"/>
  <c r="FF37" i="92"/>
  <c r="FE44" i="92"/>
  <c r="FE42" i="92"/>
  <c r="FE41" i="92"/>
  <c r="FE37" i="92"/>
  <c r="FD44" i="92"/>
  <c r="FD42" i="92"/>
  <c r="FD41" i="92"/>
  <c r="FD37" i="92"/>
  <c r="FC44" i="92"/>
  <c r="FC42" i="92"/>
  <c r="FC41" i="92"/>
  <c r="FC37" i="92"/>
  <c r="FB44" i="92"/>
  <c r="FB42" i="92"/>
  <c r="FB41" i="92"/>
  <c r="FB37" i="92"/>
  <c r="FA44" i="92"/>
  <c r="FA42" i="92"/>
  <c r="FA41" i="92"/>
  <c r="FA37" i="92"/>
  <c r="EX44" i="92"/>
  <c r="EX42" i="92"/>
  <c r="EX41" i="92"/>
  <c r="EX37" i="92"/>
  <c r="EW44" i="92"/>
  <c r="EW42" i="92"/>
  <c r="EW41" i="92"/>
  <c r="EW37" i="92"/>
  <c r="EV44" i="92"/>
  <c r="EV42" i="92"/>
  <c r="EV41" i="92"/>
  <c r="EV37" i="92"/>
  <c r="EU44" i="92"/>
  <c r="EU42" i="92"/>
  <c r="EU41" i="92"/>
  <c r="EU37" i="92"/>
  <c r="ET44" i="92"/>
  <c r="ET42" i="92"/>
  <c r="ET41" i="92"/>
  <c r="ET37" i="92"/>
  <c r="ES44" i="92"/>
  <c r="ES42" i="92"/>
  <c r="ES41" i="92"/>
  <c r="ES37" i="92"/>
  <c r="ER44" i="92"/>
  <c r="ER42" i="92"/>
  <c r="ER41" i="92"/>
  <c r="ER37" i="92"/>
  <c r="EQ44" i="92"/>
  <c r="EQ42" i="92"/>
  <c r="EQ41" i="92"/>
  <c r="EQ37" i="92"/>
  <c r="EP44" i="92"/>
  <c r="EP42" i="92"/>
  <c r="EP41" i="92"/>
  <c r="EP37" i="92"/>
  <c r="EO44" i="92"/>
  <c r="EO42" i="92"/>
  <c r="EO41" i="92"/>
  <c r="EO37" i="92"/>
  <c r="EN44" i="92"/>
  <c r="EN42" i="92"/>
  <c r="EN41" i="92"/>
  <c r="EN37" i="92"/>
  <c r="EM44" i="92"/>
  <c r="EM42" i="92"/>
  <c r="EM41" i="92"/>
  <c r="EM37" i="92"/>
  <c r="EJ44" i="92"/>
  <c r="EJ42" i="92"/>
  <c r="EJ41" i="92"/>
  <c r="EJ37" i="92"/>
  <c r="EI44" i="92"/>
  <c r="EI42" i="92"/>
  <c r="EI41" i="92"/>
  <c r="EI37" i="92"/>
  <c r="EH44" i="92"/>
  <c r="EH42" i="92"/>
  <c r="EH41" i="92"/>
  <c r="EH37" i="92"/>
  <c r="EG44" i="92"/>
  <c r="EG42" i="92"/>
  <c r="EG41" i="92"/>
  <c r="EG37" i="92"/>
  <c r="EF44" i="92"/>
  <c r="EF42" i="92"/>
  <c r="EF41" i="92"/>
  <c r="EF37" i="92"/>
  <c r="EE44" i="92"/>
  <c r="EE42" i="92"/>
  <c r="EE41" i="92"/>
  <c r="EE37" i="92"/>
  <c r="ED44" i="92"/>
  <c r="ED42" i="92"/>
  <c r="ED41" i="92"/>
  <c r="ED37" i="92"/>
  <c r="EC44" i="92"/>
  <c r="EC42" i="92"/>
  <c r="EC41" i="92"/>
  <c r="EC37" i="92"/>
  <c r="EB44" i="92"/>
  <c r="EB42" i="92"/>
  <c r="EB41" i="92"/>
  <c r="EB37" i="92"/>
  <c r="EA44" i="92"/>
  <c r="EA42" i="92"/>
  <c r="EA41" i="92"/>
  <c r="EA37" i="92"/>
  <c r="DZ44" i="92"/>
  <c r="DZ42" i="92"/>
  <c r="DZ41" i="92"/>
  <c r="DZ37" i="92"/>
  <c r="DY44" i="92"/>
  <c r="DY42" i="92"/>
  <c r="DY41" i="92"/>
  <c r="DY37" i="92"/>
  <c r="DV44" i="92"/>
  <c r="DV42" i="92"/>
  <c r="DV41" i="92"/>
  <c r="DV37" i="92"/>
  <c r="DU44" i="92"/>
  <c r="DU42" i="92"/>
  <c r="DU41" i="92"/>
  <c r="DU37" i="92"/>
  <c r="DT44" i="92"/>
  <c r="DT42" i="92"/>
  <c r="DT41" i="92"/>
  <c r="DT37" i="92"/>
  <c r="DS44" i="92"/>
  <c r="DS42" i="92"/>
  <c r="DS41" i="92"/>
  <c r="DS37" i="92"/>
  <c r="DR44" i="92"/>
  <c r="DR42" i="92"/>
  <c r="DR41" i="92"/>
  <c r="DR37" i="92"/>
  <c r="DQ44" i="92"/>
  <c r="DQ42" i="92"/>
  <c r="DQ41" i="92"/>
  <c r="DQ37" i="92"/>
  <c r="DP44" i="92"/>
  <c r="DP42" i="92"/>
  <c r="DP41" i="92"/>
  <c r="DP37" i="92"/>
  <c r="DO44" i="92"/>
  <c r="DO42" i="92"/>
  <c r="DO41" i="92"/>
  <c r="DO37" i="92"/>
  <c r="DN44" i="92"/>
  <c r="DN42" i="92"/>
  <c r="DN41" i="92"/>
  <c r="DN37" i="92"/>
  <c r="DM44" i="92"/>
  <c r="DM42" i="92"/>
  <c r="DM41" i="92"/>
  <c r="DM37" i="92"/>
  <c r="DL44" i="92"/>
  <c r="DL42" i="92"/>
  <c r="DL41" i="92"/>
  <c r="DL37" i="92"/>
  <c r="DK44" i="92"/>
  <c r="DK42" i="92"/>
  <c r="DK41" i="92"/>
  <c r="DK37" i="92"/>
  <c r="CY37" i="92"/>
  <c r="CX44" i="92"/>
  <c r="CX42" i="92"/>
  <c r="CX41" i="92"/>
  <c r="CX37" i="92"/>
  <c r="CW44" i="92"/>
  <c r="CW42" i="92"/>
  <c r="CW41" i="92"/>
  <c r="CW37" i="92"/>
  <c r="CT44" i="92"/>
  <c r="CT42" i="92"/>
  <c r="CT41" i="92"/>
  <c r="CT37" i="92"/>
  <c r="CS44" i="92"/>
  <c r="CS42" i="92"/>
  <c r="CS41" i="92"/>
  <c r="CS37" i="92"/>
  <c r="CR44" i="92"/>
  <c r="CR42" i="92"/>
  <c r="CR41" i="92"/>
  <c r="CR37" i="92"/>
  <c r="CQ44" i="92"/>
  <c r="CQ42" i="92"/>
  <c r="CQ41" i="92"/>
  <c r="CQ37" i="92"/>
  <c r="CP44" i="92"/>
  <c r="CP42" i="92"/>
  <c r="CP41" i="92"/>
  <c r="CP37" i="92"/>
  <c r="CO44" i="92"/>
  <c r="CO42" i="92"/>
  <c r="CO41" i="92"/>
  <c r="CO37" i="92"/>
  <c r="CN44" i="92"/>
  <c r="CN42" i="92"/>
  <c r="CN41" i="92"/>
  <c r="CN37" i="92"/>
  <c r="CM44" i="92"/>
  <c r="CM42" i="92"/>
  <c r="CM41" i="92"/>
  <c r="CM37" i="92"/>
  <c r="CL44" i="92"/>
  <c r="CL42" i="92"/>
  <c r="CL41" i="92"/>
  <c r="CL37" i="92"/>
  <c r="CK44" i="92"/>
  <c r="CK42" i="92"/>
  <c r="CK41" i="92"/>
  <c r="CK37" i="92"/>
  <c r="CJ44" i="92"/>
  <c r="CJ42" i="92"/>
  <c r="CJ41" i="92"/>
  <c r="CJ37" i="92"/>
  <c r="CI44" i="92"/>
  <c r="CI42" i="92"/>
  <c r="CI41" i="92"/>
  <c r="CI37" i="92"/>
  <c r="CF44" i="92"/>
  <c r="CF42" i="92"/>
  <c r="CF41" i="92"/>
  <c r="CF37" i="92"/>
  <c r="CE44" i="92"/>
  <c r="CE42" i="92"/>
  <c r="CE41" i="92"/>
  <c r="CE37" i="92"/>
  <c r="CD44" i="92"/>
  <c r="CD42" i="92"/>
  <c r="CD41" i="92"/>
  <c r="CD37" i="92"/>
  <c r="CC44" i="92"/>
  <c r="CC42" i="92"/>
  <c r="CC41" i="92"/>
  <c r="CC37" i="92"/>
  <c r="CB44" i="92"/>
  <c r="CB42" i="92"/>
  <c r="CB41" i="92"/>
  <c r="CB37" i="92"/>
  <c r="CA44" i="92"/>
  <c r="CA42" i="92"/>
  <c r="CA41" i="92"/>
  <c r="CA37" i="92"/>
  <c r="BZ44" i="92"/>
  <c r="BZ42" i="92"/>
  <c r="BZ41" i="92"/>
  <c r="BZ37" i="92"/>
  <c r="BY44" i="92"/>
  <c r="BY42" i="92"/>
  <c r="BY41" i="92"/>
  <c r="BY37" i="92"/>
  <c r="BX44" i="92"/>
  <c r="BX42" i="92"/>
  <c r="BX41" i="92"/>
  <c r="BX37" i="92"/>
  <c r="BW44" i="92"/>
  <c r="BW42" i="92"/>
  <c r="BW41" i="92"/>
  <c r="BW37" i="92"/>
  <c r="BV44" i="92"/>
  <c r="BV42" i="92"/>
  <c r="BV41" i="92"/>
  <c r="BV37" i="92"/>
  <c r="BU44" i="92"/>
  <c r="BU42" i="92"/>
  <c r="BU41" i="92"/>
  <c r="BU37" i="92"/>
  <c r="BR44" i="92"/>
  <c r="BR42" i="92"/>
  <c r="BR41" i="92"/>
  <c r="BR37" i="92"/>
  <c r="BQ44" i="92"/>
  <c r="BQ42" i="92"/>
  <c r="BQ41" i="92"/>
  <c r="BQ37" i="92"/>
  <c r="BP44" i="92"/>
  <c r="BP42" i="92"/>
  <c r="BP41" i="92"/>
  <c r="BP37" i="92"/>
  <c r="BO44" i="92"/>
  <c r="BO42" i="92"/>
  <c r="BO41" i="92"/>
  <c r="BO37" i="92"/>
  <c r="BN44" i="92"/>
  <c r="BN42" i="92"/>
  <c r="BN41" i="92"/>
  <c r="BN37" i="92"/>
  <c r="BM44" i="92"/>
  <c r="BM42" i="92"/>
  <c r="BM41" i="92"/>
  <c r="BM37" i="92"/>
  <c r="BL44" i="92"/>
  <c r="BL42" i="92"/>
  <c r="BL41" i="92"/>
  <c r="BL37" i="92"/>
  <c r="BK44" i="92"/>
  <c r="BK42" i="92"/>
  <c r="BK41" i="92"/>
  <c r="BK37" i="92"/>
  <c r="BJ44" i="92"/>
  <c r="BJ42" i="92"/>
  <c r="BJ41" i="92"/>
  <c r="BJ37" i="92"/>
  <c r="BI44" i="92"/>
  <c r="BI42" i="92"/>
  <c r="BI41" i="92"/>
  <c r="BI37" i="92"/>
  <c r="BH44" i="92"/>
  <c r="BH42" i="92"/>
  <c r="BH41" i="92"/>
  <c r="BH37" i="92"/>
  <c r="BG44" i="92"/>
  <c r="BG42" i="92"/>
  <c r="BG41" i="92"/>
  <c r="BG37" i="92"/>
  <c r="BD44" i="92"/>
  <c r="BD42" i="92"/>
  <c r="BD41" i="92"/>
  <c r="BD37" i="92"/>
  <c r="BC44" i="92"/>
  <c r="BC42" i="92"/>
  <c r="BC41" i="92"/>
  <c r="BC37" i="92"/>
  <c r="BB44" i="92"/>
  <c r="BB42" i="92"/>
  <c r="BB41" i="92"/>
  <c r="BB37" i="92"/>
  <c r="BA44" i="92"/>
  <c r="BA42" i="92"/>
  <c r="BA41" i="92"/>
  <c r="BA37" i="92"/>
  <c r="AZ44" i="92"/>
  <c r="AZ42" i="92"/>
  <c r="AZ41" i="92"/>
  <c r="AZ37" i="92"/>
  <c r="AY44" i="92"/>
  <c r="AY42" i="92"/>
  <c r="AY41" i="92"/>
  <c r="AY37" i="92"/>
  <c r="AX44" i="92"/>
  <c r="AX42" i="92"/>
  <c r="AX41" i="92"/>
  <c r="AX37" i="92"/>
  <c r="AW44" i="92"/>
  <c r="AW42" i="92"/>
  <c r="AW41" i="92"/>
  <c r="AW37" i="92"/>
  <c r="AV44" i="92"/>
  <c r="AV42" i="92"/>
  <c r="AV41" i="92"/>
  <c r="AV37" i="92"/>
  <c r="AU44" i="92"/>
  <c r="AU42" i="92"/>
  <c r="AU41" i="92"/>
  <c r="AU37" i="92"/>
  <c r="AT44" i="92"/>
  <c r="AT42" i="92"/>
  <c r="AT41" i="92"/>
  <c r="AT37" i="92"/>
  <c r="AS44" i="92"/>
  <c r="AS42" i="92"/>
  <c r="AS41" i="92"/>
  <c r="AS37" i="92"/>
  <c r="AP44" i="92"/>
  <c r="AP42" i="92"/>
  <c r="AP41" i="92"/>
  <c r="AP37" i="92"/>
  <c r="AO44" i="92"/>
  <c r="AO42" i="92"/>
  <c r="AO41" i="92"/>
  <c r="AO37" i="92"/>
  <c r="AN44" i="92"/>
  <c r="AN42" i="92"/>
  <c r="AN41" i="92"/>
  <c r="AN37" i="92"/>
  <c r="AM44" i="92"/>
  <c r="AM42" i="92"/>
  <c r="AM41" i="92"/>
  <c r="AM37" i="92"/>
  <c r="AL44" i="92"/>
  <c r="AL42" i="92"/>
  <c r="AL41" i="92"/>
  <c r="AL37" i="92"/>
  <c r="AK44" i="92"/>
  <c r="AK42" i="92"/>
  <c r="AK41" i="92"/>
  <c r="AK37" i="92"/>
  <c r="AJ44" i="92"/>
  <c r="AJ42" i="92"/>
  <c r="AJ41" i="92"/>
  <c r="AJ37" i="92"/>
  <c r="AI44" i="92"/>
  <c r="AI42" i="92"/>
  <c r="AI41" i="92"/>
  <c r="AI37" i="92"/>
  <c r="AH44" i="92"/>
  <c r="AH42" i="92"/>
  <c r="AH41" i="92"/>
  <c r="AH37" i="92"/>
  <c r="AG44" i="92"/>
  <c r="AG42" i="92"/>
  <c r="AG41" i="92"/>
  <c r="AG37" i="92"/>
  <c r="AF44" i="92"/>
  <c r="AF42" i="92"/>
  <c r="AF41" i="92"/>
  <c r="AF37" i="92"/>
  <c r="AE44" i="92"/>
  <c r="AE42" i="92"/>
  <c r="AE41" i="92"/>
  <c r="AE37" i="92"/>
  <c r="AB44" i="92"/>
  <c r="AB42" i="92"/>
  <c r="AB41" i="92"/>
  <c r="AB37" i="92"/>
  <c r="AA44" i="92"/>
  <c r="AA42" i="92"/>
  <c r="AA41" i="92"/>
  <c r="AA37" i="92"/>
  <c r="Z44" i="92"/>
  <c r="Z42" i="92"/>
  <c r="Z41" i="92"/>
  <c r="Z37" i="92"/>
  <c r="Y44" i="92"/>
  <c r="Y42" i="92"/>
  <c r="Y41" i="92"/>
  <c r="Y37" i="92"/>
  <c r="X44" i="92"/>
  <c r="X42" i="92"/>
  <c r="X41" i="92"/>
  <c r="X37" i="92"/>
  <c r="W44" i="92"/>
  <c r="W42" i="92"/>
  <c r="W41" i="92"/>
  <c r="W37" i="92"/>
  <c r="V44" i="92"/>
  <c r="V42" i="92"/>
  <c r="V41" i="92"/>
  <c r="V37" i="92"/>
  <c r="U44" i="92"/>
  <c r="U42" i="92"/>
  <c r="U41" i="92"/>
  <c r="U37" i="92"/>
  <c r="T44" i="92"/>
  <c r="T42" i="92"/>
  <c r="T41" i="92"/>
  <c r="T37" i="92"/>
  <c r="S44" i="92"/>
  <c r="S42" i="92"/>
  <c r="S41" i="92"/>
  <c r="S37" i="92"/>
  <c r="R44" i="92"/>
  <c r="R42" i="92"/>
  <c r="R41" i="92"/>
  <c r="R37" i="92"/>
  <c r="Q44" i="92"/>
  <c r="Q42" i="92"/>
  <c r="Q41" i="92"/>
  <c r="Q37" i="92"/>
  <c r="N44" i="92"/>
  <c r="N42" i="92"/>
  <c r="N41" i="92"/>
  <c r="N37" i="92"/>
  <c r="M44" i="92"/>
  <c r="M42" i="92"/>
  <c r="M41" i="92"/>
  <c r="M37" i="92"/>
  <c r="L44" i="92"/>
  <c r="L42" i="92"/>
  <c r="L41" i="92"/>
  <c r="L37" i="92"/>
  <c r="K44" i="92"/>
  <c r="K42" i="92"/>
  <c r="K41" i="92"/>
  <c r="K37" i="92"/>
  <c r="J44" i="92"/>
  <c r="J42" i="92"/>
  <c r="J41" i="92"/>
  <c r="J37" i="92"/>
  <c r="I44" i="92"/>
  <c r="I42" i="92"/>
  <c r="I41" i="92"/>
  <c r="I37" i="92"/>
  <c r="H44" i="92"/>
  <c r="H42" i="92"/>
  <c r="H41" i="92"/>
  <c r="H37" i="92"/>
  <c r="G44" i="92"/>
  <c r="G42" i="92"/>
  <c r="G41" i="92"/>
  <c r="G37" i="92"/>
  <c r="F44" i="92"/>
  <c r="F42" i="92"/>
  <c r="F41" i="92"/>
  <c r="F37" i="92"/>
  <c r="E44" i="92"/>
  <c r="E42" i="92"/>
  <c r="E41" i="92"/>
  <c r="E37" i="92"/>
  <c r="D44" i="92"/>
  <c r="D42" i="92"/>
  <c r="D41" i="92"/>
  <c r="D37" i="92"/>
  <c r="C44" i="92"/>
  <c r="C42" i="92"/>
  <c r="C41" i="92"/>
  <c r="C37" i="92"/>
  <c r="DH44" i="92"/>
  <c r="DH42" i="92"/>
  <c r="DH41" i="92"/>
  <c r="DH37" i="92"/>
  <c r="DG44" i="92"/>
  <c r="DG42" i="92"/>
  <c r="DG41" i="92"/>
  <c r="DG37" i="92"/>
  <c r="DF44" i="92"/>
  <c r="DF42" i="92"/>
  <c r="DF41" i="92"/>
  <c r="DF37" i="92"/>
  <c r="DE44" i="92"/>
  <c r="DE42" i="92"/>
  <c r="DE41" i="92"/>
  <c r="DE37" i="92"/>
  <c r="DD44" i="92"/>
  <c r="DD42" i="92"/>
  <c r="DD41" i="92"/>
  <c r="DD37" i="92"/>
  <c r="DC44" i="92"/>
  <c r="DC42" i="92"/>
  <c r="DC41" i="92"/>
  <c r="DC37" i="92"/>
  <c r="DB44" i="92"/>
  <c r="DB42" i="92"/>
  <c r="DB41" i="92"/>
  <c r="DB37" i="92"/>
  <c r="DA44" i="92"/>
  <c r="DA42" i="92"/>
  <c r="DA41" i="92"/>
  <c r="DA37" i="92"/>
  <c r="CZ44" i="92"/>
  <c r="CZ42" i="92"/>
  <c r="CZ41" i="92"/>
  <c r="CZ37" i="92"/>
  <c r="CY44" i="92"/>
  <c r="CY42" i="92"/>
  <c r="CY41" i="92"/>
  <c r="DH36" i="92"/>
  <c r="DH33" i="92"/>
  <c r="DG36" i="92"/>
  <c r="DG33" i="92"/>
  <c r="DF36" i="92"/>
  <c r="DF33" i="92"/>
  <c r="DE36" i="92"/>
  <c r="DE33" i="92"/>
  <c r="DD36" i="92"/>
  <c r="DD33" i="92"/>
  <c r="DC36" i="92"/>
  <c r="DC33" i="92"/>
  <c r="DB36" i="92"/>
  <c r="DB33" i="92"/>
  <c r="DA36" i="92"/>
  <c r="DA33" i="92"/>
  <c r="CZ36" i="92"/>
  <c r="CZ33" i="92"/>
  <c r="FL36" i="92"/>
  <c r="FK36" i="92"/>
  <c r="FJ36" i="92"/>
  <c r="FI36" i="92"/>
  <c r="FH36" i="92"/>
  <c r="FG36" i="92"/>
  <c r="FF36" i="92"/>
  <c r="FE36" i="92"/>
  <c r="FD36" i="92"/>
  <c r="FC36" i="92"/>
  <c r="FB36" i="92"/>
  <c r="FA36" i="92"/>
  <c r="EX36" i="92"/>
  <c r="EW36" i="92"/>
  <c r="EV36" i="92"/>
  <c r="EU36" i="92"/>
  <c r="ET36" i="92"/>
  <c r="ES36" i="92"/>
  <c r="ER36" i="92"/>
  <c r="EQ36" i="92"/>
  <c r="EP36" i="92"/>
  <c r="EO36" i="92"/>
  <c r="EN36" i="92"/>
  <c r="EM36" i="92"/>
  <c r="EJ36" i="92"/>
  <c r="EI36" i="92"/>
  <c r="EH36" i="92"/>
  <c r="EG36" i="92"/>
  <c r="EF36" i="92"/>
  <c r="EE36" i="92"/>
  <c r="ED36" i="92"/>
  <c r="EC36" i="92"/>
  <c r="EB36" i="92"/>
  <c r="EA36" i="92"/>
  <c r="DZ36" i="92"/>
  <c r="DY36" i="92"/>
  <c r="DV36" i="92"/>
  <c r="DU36" i="92"/>
  <c r="DT36" i="92"/>
  <c r="DS36" i="92"/>
  <c r="DR36" i="92"/>
  <c r="DQ36" i="92"/>
  <c r="DP36" i="92"/>
  <c r="DO36" i="92"/>
  <c r="DN36" i="92"/>
  <c r="DM36" i="92"/>
  <c r="DL36" i="92"/>
  <c r="DK36" i="92"/>
  <c r="FL33" i="92"/>
  <c r="FK33" i="92"/>
  <c r="FJ33" i="92"/>
  <c r="FI33" i="92"/>
  <c r="FH33" i="92"/>
  <c r="FG33" i="92"/>
  <c r="FF33" i="92"/>
  <c r="FE33" i="92"/>
  <c r="FD33" i="92"/>
  <c r="FC33" i="92"/>
  <c r="FB33" i="92"/>
  <c r="FA33" i="92"/>
  <c r="EX33" i="92"/>
  <c r="EW33" i="92"/>
  <c r="EV33" i="92"/>
  <c r="EU33" i="92"/>
  <c r="ET33" i="92"/>
  <c r="ES33" i="92"/>
  <c r="ER33" i="92"/>
  <c r="EQ33" i="92"/>
  <c r="EP33" i="92"/>
  <c r="EO33" i="92"/>
  <c r="EN33" i="92"/>
  <c r="EM33" i="92"/>
  <c r="EJ33" i="92"/>
  <c r="EI33" i="92"/>
  <c r="EH33" i="92"/>
  <c r="EG33" i="92"/>
  <c r="EF33" i="92"/>
  <c r="EE33" i="92"/>
  <c r="ED33" i="92"/>
  <c r="EC33" i="92"/>
  <c r="EB33" i="92"/>
  <c r="EA33" i="92"/>
  <c r="DZ33" i="92"/>
  <c r="DY33" i="92"/>
  <c r="DV33" i="92"/>
  <c r="DU33" i="92"/>
  <c r="DT33" i="92"/>
  <c r="DS33" i="92"/>
  <c r="DR33" i="92"/>
  <c r="DQ33" i="92"/>
  <c r="DP33" i="92"/>
  <c r="DO33" i="92"/>
  <c r="DN33" i="92"/>
  <c r="DM33" i="92"/>
  <c r="DL33" i="92"/>
  <c r="DK33" i="92"/>
  <c r="CY36" i="92"/>
  <c r="CX36" i="92"/>
  <c r="CW36" i="92"/>
  <c r="CT36" i="92"/>
  <c r="CS36" i="92"/>
  <c r="CR36" i="92"/>
  <c r="CQ36" i="92"/>
  <c r="CP36" i="92"/>
  <c r="CO36" i="92"/>
  <c r="CN36" i="92"/>
  <c r="CM36" i="92"/>
  <c r="CL36" i="92"/>
  <c r="CK36" i="92"/>
  <c r="CJ36" i="92"/>
  <c r="CI36" i="92"/>
  <c r="CF36" i="92"/>
  <c r="CE36" i="92"/>
  <c r="CD36" i="92"/>
  <c r="CC36" i="92"/>
  <c r="CB36" i="92"/>
  <c r="CA36" i="92"/>
  <c r="BZ36" i="92"/>
  <c r="BY36" i="92"/>
  <c r="BX36" i="92"/>
  <c r="BW36" i="92"/>
  <c r="BV36" i="92"/>
  <c r="BU36" i="92"/>
  <c r="BR36" i="92"/>
  <c r="BQ36" i="92"/>
  <c r="BP36" i="92"/>
  <c r="BO36" i="92"/>
  <c r="BN36" i="92"/>
  <c r="BM36" i="92"/>
  <c r="BL36" i="92"/>
  <c r="BK36" i="92"/>
  <c r="BJ36" i="92"/>
  <c r="BI36" i="92"/>
  <c r="BH36" i="92"/>
  <c r="BG36" i="92"/>
  <c r="BD36" i="92"/>
  <c r="BC36" i="92"/>
  <c r="BB36" i="92"/>
  <c r="BA36" i="92"/>
  <c r="AZ36" i="92"/>
  <c r="AY36" i="92"/>
  <c r="AX36" i="92"/>
  <c r="AW36" i="92"/>
  <c r="AV36" i="92"/>
  <c r="AU36" i="92"/>
  <c r="AT36" i="92"/>
  <c r="AS36" i="92"/>
  <c r="AP36" i="92"/>
  <c r="AO36" i="92"/>
  <c r="AN36" i="92"/>
  <c r="AM36" i="92"/>
  <c r="AL36" i="92"/>
  <c r="AK36" i="92"/>
  <c r="AJ36" i="92"/>
  <c r="AI36" i="92"/>
  <c r="AH36" i="92"/>
  <c r="AG36" i="92"/>
  <c r="AF36" i="92"/>
  <c r="AE36" i="92"/>
  <c r="AB36" i="92"/>
  <c r="AA36" i="92"/>
  <c r="Z36" i="92"/>
  <c r="Y36" i="92"/>
  <c r="X36" i="92"/>
  <c r="W36" i="92"/>
  <c r="V36" i="92"/>
  <c r="U36" i="92"/>
  <c r="T36" i="92"/>
  <c r="S36" i="92"/>
  <c r="R36" i="92"/>
  <c r="Q36" i="92"/>
  <c r="N36" i="92"/>
  <c r="M36" i="92"/>
  <c r="L36" i="92"/>
  <c r="K36" i="92"/>
  <c r="J36" i="92"/>
  <c r="I36" i="92"/>
  <c r="H36" i="92"/>
  <c r="G36" i="92"/>
  <c r="F36" i="92"/>
  <c r="E36" i="92"/>
  <c r="D36" i="92"/>
  <c r="C36" i="92"/>
  <c r="CY33" i="92"/>
  <c r="CX33" i="92"/>
  <c r="CW33" i="92"/>
  <c r="CT33" i="92"/>
  <c r="CS33" i="92"/>
  <c r="CR33" i="92"/>
  <c r="CQ33" i="92"/>
  <c r="CP33" i="92"/>
  <c r="CO33" i="92"/>
  <c r="CN33" i="92"/>
  <c r="CM33" i="92"/>
  <c r="CL33" i="92"/>
  <c r="CK33" i="92"/>
  <c r="CJ33" i="92"/>
  <c r="CI33" i="92"/>
  <c r="CF33" i="92"/>
  <c r="CE33" i="92"/>
  <c r="CD33" i="92"/>
  <c r="CC33" i="92"/>
  <c r="CB33" i="92"/>
  <c r="CA33" i="92"/>
  <c r="BZ33" i="92"/>
  <c r="BY33" i="92"/>
  <c r="BX33" i="92"/>
  <c r="BW33" i="92"/>
  <c r="BV33" i="92"/>
  <c r="BU33" i="92"/>
  <c r="BR33" i="92"/>
  <c r="BQ33" i="92"/>
  <c r="BP33" i="92"/>
  <c r="BO33" i="92"/>
  <c r="BN33" i="92"/>
  <c r="BM33" i="92"/>
  <c r="BL33" i="92"/>
  <c r="BK33" i="92"/>
  <c r="BJ33" i="92"/>
  <c r="BI33" i="92"/>
  <c r="BH33" i="92"/>
  <c r="BG33" i="92"/>
  <c r="BD33" i="92"/>
  <c r="BC33" i="92"/>
  <c r="BB33" i="92"/>
  <c r="BA33" i="92"/>
  <c r="AZ33" i="92"/>
  <c r="AY33" i="92"/>
  <c r="AX33" i="92"/>
  <c r="AW33" i="92"/>
  <c r="AV33" i="92"/>
  <c r="AU33" i="92"/>
  <c r="AT33" i="92"/>
  <c r="AS33" i="92"/>
  <c r="AP33" i="92"/>
  <c r="AO33" i="92"/>
  <c r="AN33" i="92"/>
  <c r="AM33" i="92"/>
  <c r="AL33" i="92"/>
  <c r="AK33" i="92"/>
  <c r="AJ33" i="92"/>
  <c r="AI33" i="92"/>
  <c r="AH33" i="92"/>
  <c r="AG33" i="92"/>
  <c r="AF33" i="92"/>
  <c r="AE33" i="92"/>
  <c r="AB33" i="92"/>
  <c r="AA33" i="92"/>
  <c r="Z33" i="92"/>
  <c r="Y33" i="92"/>
  <c r="X33" i="92"/>
  <c r="W33" i="92"/>
  <c r="V33" i="92"/>
  <c r="U33" i="92"/>
  <c r="T33" i="92"/>
  <c r="S33" i="92"/>
  <c r="R33" i="92"/>
  <c r="Q33" i="92"/>
  <c r="N33" i="92"/>
  <c r="M33" i="92"/>
  <c r="L33" i="92"/>
  <c r="K33" i="92"/>
  <c r="J33" i="92"/>
  <c r="I33" i="92"/>
  <c r="H33" i="92"/>
  <c r="G33" i="92"/>
  <c r="F33" i="92"/>
  <c r="E33" i="92"/>
  <c r="D33" i="92"/>
  <c r="C33" i="92"/>
  <c r="FL28" i="92"/>
  <c r="FK28" i="92"/>
  <c r="FJ28" i="92"/>
  <c r="FI28" i="92"/>
  <c r="FH28" i="92"/>
  <c r="FG28" i="92"/>
  <c r="FF28" i="92"/>
  <c r="FE28" i="92"/>
  <c r="FD28" i="92"/>
  <c r="FC28" i="92"/>
  <c r="FB28" i="92"/>
  <c r="FA28" i="92"/>
  <c r="EX28" i="92"/>
  <c r="EW28" i="92"/>
  <c r="EV28" i="92"/>
  <c r="EU28" i="92"/>
  <c r="ET28" i="92"/>
  <c r="ES28" i="92"/>
  <c r="ER28" i="92"/>
  <c r="EQ28" i="92"/>
  <c r="EP28" i="92"/>
  <c r="EO28" i="92"/>
  <c r="EN28" i="92"/>
  <c r="EM28" i="92"/>
  <c r="EJ28" i="92"/>
  <c r="EI28" i="92"/>
  <c r="EH28" i="92"/>
  <c r="EG28" i="92"/>
  <c r="EF28" i="92"/>
  <c r="EE28" i="92"/>
  <c r="ED28" i="92"/>
  <c r="EC28" i="92"/>
  <c r="EB28" i="92"/>
  <c r="EA28" i="92"/>
  <c r="DZ28" i="92"/>
  <c r="DY28" i="92"/>
  <c r="DV28" i="92"/>
  <c r="DU28" i="92"/>
  <c r="DT28" i="92"/>
  <c r="DS28" i="92"/>
  <c r="DR28" i="92"/>
  <c r="DQ28" i="92"/>
  <c r="DP28" i="92"/>
  <c r="DO28" i="92"/>
  <c r="DN28" i="92"/>
  <c r="DM28" i="92"/>
  <c r="DL28" i="92"/>
  <c r="DK28" i="92"/>
  <c r="DH28" i="92"/>
  <c r="DG28" i="92"/>
  <c r="DF28" i="92"/>
  <c r="DE28" i="92"/>
  <c r="DD28" i="92"/>
  <c r="DC28" i="92"/>
  <c r="DB28" i="92"/>
  <c r="DA28" i="92"/>
  <c r="CZ28" i="92"/>
  <c r="CY28" i="92"/>
  <c r="CX28" i="92"/>
  <c r="CW28" i="92"/>
  <c r="CT28" i="92"/>
  <c r="CS28" i="92"/>
  <c r="CR28" i="92"/>
  <c r="CQ28" i="92"/>
  <c r="CP28" i="92"/>
  <c r="CO28" i="92"/>
  <c r="CN28" i="92"/>
  <c r="CM28" i="92"/>
  <c r="CL28" i="92"/>
  <c r="CK28" i="92"/>
  <c r="CJ28" i="92"/>
  <c r="CI28" i="92"/>
  <c r="CF28" i="92"/>
  <c r="CE28" i="92"/>
  <c r="CD28" i="92"/>
  <c r="CC28" i="92"/>
  <c r="CB28" i="92"/>
  <c r="CA28" i="92"/>
  <c r="BZ28" i="92"/>
  <c r="BY28" i="92"/>
  <c r="BX28" i="92"/>
  <c r="BW28" i="92"/>
  <c r="BV28" i="92"/>
  <c r="BU28" i="92"/>
  <c r="BR28" i="92"/>
  <c r="BQ28" i="92"/>
  <c r="BP28" i="92"/>
  <c r="BO28" i="92"/>
  <c r="BN28" i="92"/>
  <c r="BM28" i="92"/>
  <c r="BL28" i="92"/>
  <c r="BK28" i="92"/>
  <c r="BJ28" i="92"/>
  <c r="BI28" i="92"/>
  <c r="BH28" i="92"/>
  <c r="BG28" i="92"/>
  <c r="BD28" i="92"/>
  <c r="BC28" i="92"/>
  <c r="BB28" i="92"/>
  <c r="BA28" i="92"/>
  <c r="AZ28" i="92"/>
  <c r="AY28" i="92"/>
  <c r="AX28" i="92"/>
  <c r="AW28" i="92"/>
  <c r="AV28" i="92"/>
  <c r="AU28" i="92"/>
  <c r="AT28" i="92"/>
  <c r="AS28" i="92"/>
  <c r="AP28" i="92"/>
  <c r="AO28" i="92"/>
  <c r="AN28" i="92"/>
  <c r="AM28" i="92"/>
  <c r="AL28" i="92"/>
  <c r="AK28" i="92"/>
  <c r="AJ28" i="92"/>
  <c r="AI28" i="92"/>
  <c r="AH28" i="92"/>
  <c r="AG28" i="92"/>
  <c r="AF28" i="92"/>
  <c r="AE28" i="92"/>
  <c r="AB28" i="92"/>
  <c r="AA28" i="92"/>
  <c r="Z28" i="92"/>
  <c r="Y28" i="92"/>
  <c r="X28" i="92"/>
  <c r="W28" i="92"/>
  <c r="V28" i="92"/>
  <c r="U28" i="92"/>
  <c r="T28" i="92"/>
  <c r="S28" i="92"/>
  <c r="R28" i="92"/>
  <c r="Q28" i="92"/>
  <c r="N28" i="92"/>
  <c r="M28" i="92"/>
  <c r="L28" i="92"/>
  <c r="K28" i="92"/>
  <c r="J28" i="92"/>
  <c r="I28" i="92"/>
  <c r="H28" i="92"/>
  <c r="G28" i="92"/>
  <c r="F28" i="92"/>
  <c r="E28" i="92"/>
  <c r="D28" i="92"/>
  <c r="C28" i="92"/>
  <c r="FL27" i="92"/>
  <c r="FK27" i="92"/>
  <c r="FJ27" i="92"/>
  <c r="FI27" i="92"/>
  <c r="FH27" i="92"/>
  <c r="FG27" i="92"/>
  <c r="FF27" i="92"/>
  <c r="FE27" i="92"/>
  <c r="FD27" i="92"/>
  <c r="FC27" i="92"/>
  <c r="FB27" i="92"/>
  <c r="FA27" i="92"/>
  <c r="EX27" i="92"/>
  <c r="EW27" i="92"/>
  <c r="EV27" i="92"/>
  <c r="EU27" i="92"/>
  <c r="ET27" i="92"/>
  <c r="ES27" i="92"/>
  <c r="ER27" i="92"/>
  <c r="EQ27" i="92"/>
  <c r="EP27" i="92"/>
  <c r="EO27" i="92"/>
  <c r="EN27" i="92"/>
  <c r="EM27" i="92"/>
  <c r="EJ27" i="92"/>
  <c r="EI27" i="92"/>
  <c r="EH27" i="92"/>
  <c r="EG27" i="92"/>
  <c r="EF27" i="92"/>
  <c r="EE27" i="92"/>
  <c r="ED27" i="92"/>
  <c r="EC27" i="92"/>
  <c r="EB27" i="92"/>
  <c r="EA27" i="92"/>
  <c r="DZ27" i="92"/>
  <c r="DY27" i="92"/>
  <c r="DV27" i="92"/>
  <c r="DU27" i="92"/>
  <c r="DT27" i="92"/>
  <c r="DS27" i="92"/>
  <c r="DR27" i="92"/>
  <c r="DQ27" i="92"/>
  <c r="DP27" i="92"/>
  <c r="DO27" i="92"/>
  <c r="DN27" i="92"/>
  <c r="DM27" i="92"/>
  <c r="DL27" i="92"/>
  <c r="DK27" i="92"/>
  <c r="DH27" i="92"/>
  <c r="DG27" i="92"/>
  <c r="DF27" i="92"/>
  <c r="DE27" i="92"/>
  <c r="DD27" i="92"/>
  <c r="DC27" i="92"/>
  <c r="DB27" i="92"/>
  <c r="DA27" i="92"/>
  <c r="CZ27" i="92"/>
  <c r="CY27" i="92"/>
  <c r="CX27" i="92"/>
  <c r="CW27" i="92"/>
  <c r="CT27" i="92"/>
  <c r="CS27" i="92"/>
  <c r="CR27" i="92"/>
  <c r="CQ27" i="92"/>
  <c r="CP27" i="92"/>
  <c r="CO27" i="92"/>
  <c r="CN27" i="92"/>
  <c r="CM27" i="92"/>
  <c r="CL27" i="92"/>
  <c r="CK27" i="92"/>
  <c r="CJ27" i="92"/>
  <c r="CI27" i="92"/>
  <c r="CF27" i="92"/>
  <c r="CE27" i="92"/>
  <c r="CD27" i="92"/>
  <c r="CC27" i="92"/>
  <c r="CB27" i="92"/>
  <c r="CA27" i="92"/>
  <c r="BZ27" i="92"/>
  <c r="BY27" i="92"/>
  <c r="BX27" i="92"/>
  <c r="BW27" i="92"/>
  <c r="BV27" i="92"/>
  <c r="BU27" i="92"/>
  <c r="BR27" i="92"/>
  <c r="BQ27" i="92"/>
  <c r="BP27" i="92"/>
  <c r="BO27" i="92"/>
  <c r="BN27" i="92"/>
  <c r="BM27" i="92"/>
  <c r="BL27" i="92"/>
  <c r="BK27" i="92"/>
  <c r="BJ27" i="92"/>
  <c r="BI27" i="92"/>
  <c r="BH27" i="92"/>
  <c r="BG27" i="92"/>
  <c r="BD27" i="92"/>
  <c r="BC27" i="92"/>
  <c r="BB27" i="92"/>
  <c r="BA27" i="92"/>
  <c r="AZ27" i="92"/>
  <c r="AY27" i="92"/>
  <c r="AX27" i="92"/>
  <c r="AW27" i="92"/>
  <c r="AV27" i="92"/>
  <c r="AU27" i="92"/>
  <c r="AT27" i="92"/>
  <c r="AS27" i="92"/>
  <c r="AP27" i="92"/>
  <c r="AO27" i="92"/>
  <c r="AN27" i="92"/>
  <c r="AM27" i="92"/>
  <c r="AL27" i="92"/>
  <c r="AK27" i="92"/>
  <c r="AJ27" i="92"/>
  <c r="AI27" i="92"/>
  <c r="AH27" i="92"/>
  <c r="AG27" i="92"/>
  <c r="AF27" i="92"/>
  <c r="AE27" i="92"/>
  <c r="AB27" i="92"/>
  <c r="AA27" i="92"/>
  <c r="Z27" i="92"/>
  <c r="Y27" i="92"/>
  <c r="X27" i="92"/>
  <c r="W27" i="92"/>
  <c r="V27" i="92"/>
  <c r="U27" i="92"/>
  <c r="T27" i="92"/>
  <c r="S27" i="92"/>
  <c r="R27" i="92"/>
  <c r="Q27" i="92"/>
  <c r="N27" i="92"/>
  <c r="M27" i="92"/>
  <c r="L27" i="92"/>
  <c r="K27" i="92"/>
  <c r="J27" i="92"/>
  <c r="I27" i="92"/>
  <c r="H27" i="92"/>
  <c r="G27" i="92"/>
  <c r="F27" i="92"/>
  <c r="E27" i="92"/>
  <c r="D27" i="92"/>
  <c r="C27" i="92"/>
  <c r="FL16" i="92"/>
  <c r="FK16" i="92"/>
  <c r="FJ16" i="92"/>
  <c r="FI16" i="92"/>
  <c r="FH16" i="92"/>
  <c r="FG16" i="92"/>
  <c r="FF16" i="92"/>
  <c r="FE16" i="92"/>
  <c r="FD16" i="92"/>
  <c r="FC16" i="92"/>
  <c r="FB16" i="92"/>
  <c r="FA16" i="92"/>
  <c r="EX16" i="92"/>
  <c r="EW16" i="92"/>
  <c r="EV16" i="92"/>
  <c r="EU16" i="92"/>
  <c r="ET16" i="92"/>
  <c r="ES16" i="92"/>
  <c r="ER16" i="92"/>
  <c r="EQ16" i="92"/>
  <c r="EP16" i="92"/>
  <c r="EO16" i="92"/>
  <c r="EN16" i="92"/>
  <c r="EM16" i="92"/>
  <c r="EJ16" i="92"/>
  <c r="EI16" i="92"/>
  <c r="EH16" i="92"/>
  <c r="EG16" i="92"/>
  <c r="EF16" i="92"/>
  <c r="EE16" i="92"/>
  <c r="ED16" i="92"/>
  <c r="EC16" i="92"/>
  <c r="EB16" i="92"/>
  <c r="EA16" i="92"/>
  <c r="DZ16" i="92"/>
  <c r="DY16" i="92"/>
  <c r="DV16" i="92"/>
  <c r="DU16" i="92"/>
  <c r="DT16" i="92"/>
  <c r="DS16" i="92"/>
  <c r="DR16" i="92"/>
  <c r="DQ16" i="92"/>
  <c r="DP16" i="92"/>
  <c r="DO16" i="92"/>
  <c r="DN16" i="92"/>
  <c r="DM16" i="92"/>
  <c r="DL16" i="92"/>
  <c r="DK16" i="92"/>
  <c r="DH16" i="92"/>
  <c r="DG16" i="92"/>
  <c r="DF16" i="92"/>
  <c r="DE16" i="92"/>
  <c r="DD16" i="92"/>
  <c r="DC16" i="92"/>
  <c r="DB16" i="92"/>
  <c r="DA16" i="92"/>
  <c r="CZ16" i="92"/>
  <c r="CY16" i="92"/>
  <c r="CX16" i="92"/>
  <c r="CW16" i="92"/>
  <c r="CT16" i="92"/>
  <c r="CS16" i="92"/>
  <c r="CR16" i="92"/>
  <c r="CQ16" i="92"/>
  <c r="CP16" i="92"/>
  <c r="CO16" i="92"/>
  <c r="CN16" i="92"/>
  <c r="CM16" i="92"/>
  <c r="CL16" i="92"/>
  <c r="CK16" i="92"/>
  <c r="CJ16" i="92"/>
  <c r="CI16" i="92"/>
  <c r="CF16" i="92"/>
  <c r="CE16" i="92"/>
  <c r="CD16" i="92"/>
  <c r="CC16" i="92"/>
  <c r="CB16" i="92"/>
  <c r="CA16" i="92"/>
  <c r="BZ16" i="92"/>
  <c r="BY16" i="92"/>
  <c r="BX16" i="92"/>
  <c r="BW16" i="92"/>
  <c r="BV16" i="92"/>
  <c r="BU16" i="92"/>
  <c r="BR16" i="92"/>
  <c r="BQ16" i="92"/>
  <c r="BP16" i="92"/>
  <c r="BO16" i="92"/>
  <c r="BN16" i="92"/>
  <c r="BM16" i="92"/>
  <c r="BL16" i="92"/>
  <c r="BK16" i="92"/>
  <c r="BJ16" i="92"/>
  <c r="BI16" i="92"/>
  <c r="BH16" i="92"/>
  <c r="BG16" i="92"/>
  <c r="BD16" i="92"/>
  <c r="BC16" i="92"/>
  <c r="BB16" i="92"/>
  <c r="BA16" i="92"/>
  <c r="AZ16" i="92"/>
  <c r="AY16" i="92"/>
  <c r="AX16" i="92"/>
  <c r="AW16" i="92"/>
  <c r="AV16" i="92"/>
  <c r="AU16" i="92"/>
  <c r="AT16" i="92"/>
  <c r="AS16" i="92"/>
  <c r="AP16" i="92"/>
  <c r="AO16" i="92"/>
  <c r="AN16" i="92"/>
  <c r="AM16" i="92"/>
  <c r="AL16" i="92"/>
  <c r="AK16" i="92"/>
  <c r="AJ16" i="92"/>
  <c r="AI16" i="92"/>
  <c r="AH16" i="92"/>
  <c r="AG16" i="92"/>
  <c r="AF16" i="92"/>
  <c r="AE16" i="92"/>
  <c r="AB16" i="92"/>
  <c r="AA16" i="92"/>
  <c r="Z16" i="92"/>
  <c r="Y16" i="92"/>
  <c r="X16" i="92"/>
  <c r="W16" i="92"/>
  <c r="V16" i="92"/>
  <c r="U16" i="92"/>
  <c r="T16" i="92"/>
  <c r="S16" i="92"/>
  <c r="R16" i="92"/>
  <c r="Q16" i="92"/>
  <c r="N16" i="92"/>
  <c r="M16" i="92"/>
  <c r="L16" i="92"/>
  <c r="K16" i="92"/>
  <c r="J16" i="92"/>
  <c r="I16" i="92"/>
  <c r="H16" i="92"/>
  <c r="G16" i="92"/>
  <c r="F16" i="92"/>
  <c r="E16" i="92"/>
  <c r="D16" i="92"/>
  <c r="C16" i="92"/>
  <c r="FL9" i="92"/>
  <c r="FK9" i="92"/>
  <c r="FJ9" i="92"/>
  <c r="FI9" i="92"/>
  <c r="FH9" i="92"/>
  <c r="FG9" i="92"/>
  <c r="FF9" i="92"/>
  <c r="FE9" i="92"/>
  <c r="FD9" i="92"/>
  <c r="FC9" i="92"/>
  <c r="FB9" i="92"/>
  <c r="FA9" i="92"/>
  <c r="EX9" i="92"/>
  <c r="EW9" i="92"/>
  <c r="EV9" i="92"/>
  <c r="EU9" i="92"/>
  <c r="ET9" i="92"/>
  <c r="ES9" i="92"/>
  <c r="ER9" i="92"/>
  <c r="EQ9" i="92"/>
  <c r="EP9" i="92"/>
  <c r="EO9" i="92"/>
  <c r="EN9" i="92"/>
  <c r="EM9" i="92"/>
  <c r="EJ9" i="92"/>
  <c r="EI9" i="92"/>
  <c r="EH9" i="92"/>
  <c r="EG9" i="92"/>
  <c r="EF9" i="92"/>
  <c r="EE9" i="92"/>
  <c r="ED9" i="92"/>
  <c r="EC9" i="92"/>
  <c r="EB9" i="92"/>
  <c r="EA9" i="92"/>
  <c r="DZ9" i="92"/>
  <c r="DY9" i="92"/>
  <c r="DV9" i="92"/>
  <c r="DU9" i="92"/>
  <c r="DT9" i="92"/>
  <c r="DS9" i="92"/>
  <c r="DR9" i="92"/>
  <c r="DQ9" i="92"/>
  <c r="DP9" i="92"/>
  <c r="DO9" i="92"/>
  <c r="DN9" i="92"/>
  <c r="DM9" i="92"/>
  <c r="DL9" i="92"/>
  <c r="DK9" i="92"/>
  <c r="DH9" i="92"/>
  <c r="DG9" i="92"/>
  <c r="DF9" i="92"/>
  <c r="DE9" i="92"/>
  <c r="DD9" i="92"/>
  <c r="DC9" i="92"/>
  <c r="DB9" i="92"/>
  <c r="DA9" i="92"/>
  <c r="CZ9" i="92"/>
  <c r="CY9" i="92"/>
  <c r="CX9" i="92"/>
  <c r="CW9" i="92"/>
  <c r="CT9" i="92"/>
  <c r="CS9" i="92"/>
  <c r="CR9" i="92"/>
  <c r="CQ9" i="92"/>
  <c r="CP9" i="92"/>
  <c r="CO9" i="92"/>
  <c r="CN9" i="92"/>
  <c r="CM9" i="92"/>
  <c r="CL9" i="92"/>
  <c r="CK9" i="92"/>
  <c r="CJ9" i="92"/>
  <c r="CI9" i="92"/>
  <c r="CF9" i="92"/>
  <c r="CE9" i="92"/>
  <c r="CD9" i="92"/>
  <c r="CC9" i="92"/>
  <c r="CB9" i="92"/>
  <c r="CA9" i="92"/>
  <c r="BZ9" i="92"/>
  <c r="BY9" i="92"/>
  <c r="BX9" i="92"/>
  <c r="BW9" i="92"/>
  <c r="BV9" i="92"/>
  <c r="BU9" i="92"/>
  <c r="BR9" i="92"/>
  <c r="BQ9" i="92"/>
  <c r="BP9" i="92"/>
  <c r="BO9" i="92"/>
  <c r="BN9" i="92"/>
  <c r="BM9" i="92"/>
  <c r="BL9" i="92"/>
  <c r="BK9" i="92"/>
  <c r="BJ9" i="92"/>
  <c r="BI9" i="92"/>
  <c r="BH9" i="92"/>
  <c r="BG9" i="92"/>
  <c r="BD9" i="92"/>
  <c r="BC9" i="92"/>
  <c r="BB9" i="92"/>
  <c r="BA9" i="92"/>
  <c r="AZ9" i="92"/>
  <c r="AY9" i="92"/>
  <c r="AX9" i="92"/>
  <c r="AW9" i="92"/>
  <c r="AV9" i="92"/>
  <c r="AU9" i="92"/>
  <c r="AT9" i="92"/>
  <c r="AS9" i="92"/>
  <c r="AP9" i="92"/>
  <c r="AO9" i="92"/>
  <c r="AN9" i="92"/>
  <c r="AM9" i="92"/>
  <c r="AL9" i="92"/>
  <c r="AK9" i="92"/>
  <c r="AJ9" i="92"/>
  <c r="AI9" i="92"/>
  <c r="AH9" i="92"/>
  <c r="AG9" i="92"/>
  <c r="AF9" i="92"/>
  <c r="AE9" i="92"/>
  <c r="AB9" i="92"/>
  <c r="AA9" i="92"/>
  <c r="Z9" i="92"/>
  <c r="Y9" i="92"/>
  <c r="X9" i="92"/>
  <c r="W9" i="92"/>
  <c r="V9" i="92"/>
  <c r="U9" i="92"/>
  <c r="T9" i="92"/>
  <c r="S9" i="92"/>
  <c r="R9" i="92"/>
  <c r="Q9" i="92"/>
  <c r="N9" i="92"/>
  <c r="M9" i="92"/>
  <c r="L9" i="92"/>
  <c r="K9" i="92"/>
  <c r="J9" i="92"/>
  <c r="I9" i="92"/>
  <c r="H9" i="92"/>
  <c r="G9" i="92"/>
  <c r="F9" i="92"/>
  <c r="E9" i="92"/>
  <c r="D9" i="92"/>
  <c r="C9" i="92"/>
  <c r="FL34" i="85"/>
  <c r="FK34" i="85"/>
  <c r="FJ34" i="85"/>
  <c r="FI34" i="85"/>
  <c r="FH34" i="85"/>
  <c r="FG34" i="85"/>
  <c r="FF34" i="85"/>
  <c r="FE34" i="85"/>
  <c r="FD34" i="85"/>
  <c r="FC34" i="85"/>
  <c r="FB34" i="85"/>
  <c r="FA34" i="85"/>
  <c r="EX34" i="85"/>
  <c r="EW34" i="85"/>
  <c r="EV34" i="85"/>
  <c r="EU34" i="85"/>
  <c r="ET34" i="85"/>
  <c r="ES34" i="85"/>
  <c r="ER34" i="85"/>
  <c r="EQ34" i="85"/>
  <c r="EP34" i="85"/>
  <c r="EO34" i="85"/>
  <c r="EN34" i="85"/>
  <c r="EM34" i="85"/>
  <c r="EJ34" i="85"/>
  <c r="EI34" i="85"/>
  <c r="EH34" i="85"/>
  <c r="EG34" i="85"/>
  <c r="EF34" i="85"/>
  <c r="EE34" i="85"/>
  <c r="ED34" i="85"/>
  <c r="EC34" i="85"/>
  <c r="EB34" i="85"/>
  <c r="EA34" i="85"/>
  <c r="DZ34" i="85"/>
  <c r="DY34" i="85"/>
  <c r="DV34" i="85"/>
  <c r="DU34" i="85"/>
  <c r="DT34" i="85"/>
  <c r="DS34" i="85"/>
  <c r="DR34" i="85"/>
  <c r="DQ34" i="85"/>
  <c r="DP34" i="85"/>
  <c r="DO34" i="85"/>
  <c r="DN34" i="85"/>
  <c r="DM34" i="85"/>
  <c r="DL34" i="85"/>
  <c r="DK34" i="85"/>
  <c r="DH34" i="85"/>
  <c r="DG34" i="85"/>
  <c r="DF34" i="85"/>
  <c r="DE34" i="85"/>
  <c r="DD34" i="85"/>
  <c r="DC34" i="85"/>
  <c r="DB34" i="85"/>
  <c r="DA34" i="85"/>
  <c r="CZ34" i="85"/>
  <c r="CY34" i="85"/>
  <c r="CX34" i="85"/>
  <c r="CW34" i="85"/>
  <c r="CT34" i="85"/>
  <c r="CS34" i="85"/>
  <c r="CR34" i="85"/>
  <c r="CQ34" i="85"/>
  <c r="CP34" i="85"/>
  <c r="CO34" i="85"/>
  <c r="CN34" i="85"/>
  <c r="CM34" i="85"/>
  <c r="CL34" i="85"/>
  <c r="CK34" i="85"/>
  <c r="CJ34" i="85"/>
  <c r="CI34" i="85"/>
  <c r="CF34" i="85"/>
  <c r="CE34" i="85"/>
  <c r="CD34" i="85"/>
  <c r="CC34" i="85"/>
  <c r="CB34" i="85"/>
  <c r="CA34" i="85"/>
  <c r="BZ34" i="85"/>
  <c r="BY34" i="85"/>
  <c r="BX34" i="85"/>
  <c r="BW34" i="85"/>
  <c r="BV34" i="85"/>
  <c r="BU34" i="85"/>
  <c r="BR34" i="85"/>
  <c r="BQ34" i="85"/>
  <c r="BP34" i="85"/>
  <c r="BO34" i="85"/>
  <c r="BN34" i="85"/>
  <c r="BM34" i="85"/>
  <c r="BL34" i="85"/>
  <c r="BK34" i="85"/>
  <c r="BJ34" i="85"/>
  <c r="BI34" i="85"/>
  <c r="BH34" i="85"/>
  <c r="BG34" i="85"/>
  <c r="BD34" i="85"/>
  <c r="BC34" i="85"/>
  <c r="BB34" i="85"/>
  <c r="BA34" i="85"/>
  <c r="AZ34" i="85"/>
  <c r="AY34" i="85"/>
  <c r="AX34" i="85"/>
  <c r="AW34" i="85"/>
  <c r="AV34" i="85"/>
  <c r="AU34" i="85"/>
  <c r="AT34" i="85"/>
  <c r="AS34" i="85"/>
  <c r="AP34" i="85"/>
  <c r="AO34" i="85"/>
  <c r="AN34" i="85"/>
  <c r="AM34" i="85"/>
  <c r="AL34" i="85"/>
  <c r="AK34" i="85"/>
  <c r="AJ34" i="85"/>
  <c r="AI34" i="85"/>
  <c r="AH34" i="85"/>
  <c r="AG34" i="85"/>
  <c r="AF34" i="85"/>
  <c r="AE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FL7" i="85"/>
  <c r="FK7" i="85"/>
  <c r="FJ7" i="85"/>
  <c r="FI7" i="85"/>
  <c r="FH7" i="85"/>
  <c r="FG7" i="85"/>
  <c r="FF7" i="85"/>
  <c r="FE7" i="85"/>
  <c r="FD7" i="85"/>
  <c r="FC7" i="85"/>
  <c r="FB7" i="85"/>
  <c r="FA7" i="85"/>
  <c r="EX7" i="85"/>
  <c r="EW7" i="85"/>
  <c r="EV7" i="85"/>
  <c r="EU7" i="85"/>
  <c r="ET7" i="85"/>
  <c r="ES7" i="85"/>
  <c r="ER7" i="85"/>
  <c r="EQ7" i="85"/>
  <c r="EP7" i="85"/>
  <c r="EO7" i="85"/>
  <c r="EN7" i="85"/>
  <c r="EM7" i="85"/>
  <c r="EJ7" i="85"/>
  <c r="EI7" i="85"/>
  <c r="EH7" i="85"/>
  <c r="EG7" i="85"/>
  <c r="EF7" i="85"/>
  <c r="EE7" i="85"/>
  <c r="ED7" i="85"/>
  <c r="EC7" i="85"/>
  <c r="EB7" i="85"/>
  <c r="EA7" i="85"/>
  <c r="DZ7" i="85"/>
  <c r="DY7" i="85"/>
  <c r="DV7" i="85"/>
  <c r="DU7" i="85"/>
  <c r="DT7" i="85"/>
  <c r="DS7" i="85"/>
  <c r="DR7" i="85"/>
  <c r="DQ7" i="85"/>
  <c r="DP7" i="85"/>
  <c r="DO7" i="85"/>
  <c r="DN7" i="85"/>
  <c r="DM7" i="85"/>
  <c r="DL7" i="85"/>
  <c r="DK7" i="85"/>
  <c r="DH7" i="85"/>
  <c r="DG7" i="85"/>
  <c r="DF7" i="85"/>
  <c r="DE7" i="85"/>
  <c r="DD7" i="85"/>
  <c r="DC7" i="85"/>
  <c r="DB7" i="85"/>
  <c r="DA7" i="85"/>
  <c r="CZ7" i="85"/>
  <c r="CY7" i="85"/>
  <c r="CX7" i="85"/>
  <c r="CW7" i="85"/>
  <c r="CT7" i="85"/>
  <c r="CS7" i="85"/>
  <c r="CR7" i="85"/>
  <c r="CQ7" i="85"/>
  <c r="CP7" i="85"/>
  <c r="CO7" i="85"/>
  <c r="CN7" i="85"/>
  <c r="CM7" i="85"/>
  <c r="CL7" i="85"/>
  <c r="CK7" i="85"/>
  <c r="CJ7" i="85"/>
  <c r="CI7" i="85"/>
  <c r="CF7" i="85"/>
  <c r="CE7" i="85"/>
  <c r="CD7" i="85"/>
  <c r="CC7" i="85"/>
  <c r="CB7" i="85"/>
  <c r="CA7" i="85"/>
  <c r="BZ7" i="85"/>
  <c r="BY7" i="85"/>
  <c r="BX7" i="85"/>
  <c r="BW7" i="85"/>
  <c r="BV7" i="85"/>
  <c r="BU7" i="85"/>
  <c r="BR7" i="85"/>
  <c r="BQ7" i="85"/>
  <c r="BP7" i="85"/>
  <c r="BO7" i="85"/>
  <c r="BN7" i="85"/>
  <c r="BM7" i="85"/>
  <c r="BL7" i="85"/>
  <c r="BK7" i="85"/>
  <c r="BJ7" i="85"/>
  <c r="BI7" i="85"/>
  <c r="BH7" i="85"/>
  <c r="BG7" i="85"/>
  <c r="BD7" i="85"/>
  <c r="BC7" i="85"/>
  <c r="BB7" i="85"/>
  <c r="BA7" i="85"/>
  <c r="AZ7" i="85"/>
  <c r="AY7" i="85"/>
  <c r="AX7" i="85"/>
  <c r="AW7" i="85"/>
  <c r="AV7" i="85"/>
  <c r="AU7" i="85"/>
  <c r="AT7" i="85"/>
  <c r="AS7" i="85"/>
  <c r="AP7" i="85"/>
  <c r="AO7" i="85"/>
  <c r="AN7" i="85"/>
  <c r="AM7" i="85"/>
  <c r="AL7" i="85"/>
  <c r="AK7" i="85"/>
  <c r="AJ7" i="85"/>
  <c r="AI7" i="85"/>
  <c r="AH7" i="85"/>
  <c r="AG7" i="85"/>
  <c r="AF7" i="85"/>
  <c r="AE7" i="85"/>
  <c r="AB7" i="85"/>
  <c r="AA7" i="85"/>
  <c r="Z7" i="85"/>
  <c r="Y7" i="85"/>
  <c r="X7" i="85"/>
  <c r="W7" i="85"/>
  <c r="V7" i="85"/>
  <c r="U7" i="85"/>
  <c r="T7" i="85"/>
  <c r="S7" i="85"/>
  <c r="R7" i="85"/>
  <c r="Q7" i="85"/>
  <c r="N7" i="85"/>
  <c r="M7" i="85"/>
  <c r="L7" i="85"/>
  <c r="K7" i="85"/>
  <c r="J7" i="85"/>
  <c r="I7" i="85"/>
  <c r="H7" i="85"/>
  <c r="G7" i="85"/>
  <c r="F7" i="85"/>
  <c r="E7" i="85"/>
  <c r="D7" i="85"/>
  <c r="C7" i="85"/>
  <c r="FL34" i="84"/>
  <c r="FK34" i="84"/>
  <c r="FJ34" i="84"/>
  <c r="FI34" i="84"/>
  <c r="FH34" i="84"/>
  <c r="FG34" i="84"/>
  <c r="FF34" i="84"/>
  <c r="FE34" i="84"/>
  <c r="FD34" i="84"/>
  <c r="FC34" i="84"/>
  <c r="FB34" i="84"/>
  <c r="FA34" i="84"/>
  <c r="EX34" i="84"/>
  <c r="EW34" i="84"/>
  <c r="EV34" i="84"/>
  <c r="EU34" i="84"/>
  <c r="ET34" i="84"/>
  <c r="ES34" i="84"/>
  <c r="ER34" i="84"/>
  <c r="EQ34" i="84"/>
  <c r="EP34" i="84"/>
  <c r="EO34" i="84"/>
  <c r="EN34" i="84"/>
  <c r="EM34" i="84"/>
  <c r="EJ34" i="84"/>
  <c r="EI34" i="84"/>
  <c r="EH34" i="84"/>
  <c r="EG34" i="84"/>
  <c r="EF34" i="84"/>
  <c r="EE34" i="84"/>
  <c r="ED34" i="84"/>
  <c r="EC34" i="84"/>
  <c r="EB34" i="84"/>
  <c r="EA34" i="84"/>
  <c r="DZ34" i="84"/>
  <c r="DY34" i="84"/>
  <c r="DV34" i="84"/>
  <c r="DU34" i="84"/>
  <c r="DT34" i="84"/>
  <c r="DS34" i="84"/>
  <c r="DR34" i="84"/>
  <c r="DQ34" i="84"/>
  <c r="DP34" i="84"/>
  <c r="DO34" i="84"/>
  <c r="DN34" i="84"/>
  <c r="DM34" i="84"/>
  <c r="DL34" i="84"/>
  <c r="DK34" i="84"/>
  <c r="DH34" i="84"/>
  <c r="DG34" i="84"/>
  <c r="DF34" i="84"/>
  <c r="DE34" i="84"/>
  <c r="DD34" i="84"/>
  <c r="DC34" i="84"/>
  <c r="DB34" i="84"/>
  <c r="DA34" i="84"/>
  <c r="CZ34" i="84"/>
  <c r="CY34" i="84"/>
  <c r="CX34" i="84"/>
  <c r="CW34" i="84"/>
  <c r="CT34" i="84"/>
  <c r="CS34" i="84"/>
  <c r="CR34" i="84"/>
  <c r="CQ34" i="84"/>
  <c r="CP34" i="84"/>
  <c r="CO34" i="84"/>
  <c r="CN34" i="84"/>
  <c r="CM34" i="84"/>
  <c r="CL34" i="84"/>
  <c r="CK34" i="84"/>
  <c r="CJ34" i="84"/>
  <c r="CI34" i="84"/>
  <c r="CF34" i="84"/>
  <c r="CE34" i="84"/>
  <c r="CD34" i="84"/>
  <c r="CC34" i="84"/>
  <c r="CB34" i="84"/>
  <c r="CA34" i="84"/>
  <c r="BZ34" i="84"/>
  <c r="BY34" i="84"/>
  <c r="BX34" i="84"/>
  <c r="BW34" i="84"/>
  <c r="BV34" i="84"/>
  <c r="BU34" i="84"/>
  <c r="BR34" i="84"/>
  <c r="BQ34" i="84"/>
  <c r="BP34" i="84"/>
  <c r="BO34" i="84"/>
  <c r="BN34" i="84"/>
  <c r="BM34" i="84"/>
  <c r="BL34" i="84"/>
  <c r="BK34" i="84"/>
  <c r="BJ34" i="84"/>
  <c r="BI34" i="84"/>
  <c r="BH34" i="84"/>
  <c r="BG34" i="84"/>
  <c r="BD34" i="84"/>
  <c r="BC34" i="84"/>
  <c r="BB34" i="84"/>
  <c r="BA34" i="84"/>
  <c r="AZ34" i="84"/>
  <c r="AY34" i="84"/>
  <c r="AX34" i="84"/>
  <c r="AW34" i="84"/>
  <c r="AV34" i="84"/>
  <c r="AU34" i="84"/>
  <c r="AT34" i="84"/>
  <c r="AS34" i="84"/>
  <c r="AP34" i="84"/>
  <c r="AO34" i="84"/>
  <c r="AN34" i="84"/>
  <c r="AM34" i="84"/>
  <c r="AL34" i="84"/>
  <c r="AK34" i="84"/>
  <c r="AJ34" i="84"/>
  <c r="AI34" i="84"/>
  <c r="AH34" i="84"/>
  <c r="AG34" i="84"/>
  <c r="AF34" i="84"/>
  <c r="AE34" i="84"/>
  <c r="AB34" i="84"/>
  <c r="AA34" i="84"/>
  <c r="Z34" i="84"/>
  <c r="Y34" i="84"/>
  <c r="X34" i="84"/>
  <c r="W34" i="84"/>
  <c r="V34" i="84"/>
  <c r="U34" i="84"/>
  <c r="T34" i="84"/>
  <c r="S34" i="84"/>
  <c r="R34" i="84"/>
  <c r="Q34" i="84"/>
  <c r="N34" i="84"/>
  <c r="M34" i="84"/>
  <c r="L34" i="84"/>
  <c r="K34" i="84"/>
  <c r="J34" i="84"/>
  <c r="I34" i="84"/>
  <c r="H34" i="84"/>
  <c r="G34" i="84"/>
  <c r="F34" i="84"/>
  <c r="E34" i="84"/>
  <c r="D34" i="84"/>
  <c r="C34" i="84"/>
  <c r="FL7" i="84"/>
  <c r="FK7" i="84"/>
  <c r="FJ7" i="84"/>
  <c r="FI7" i="84"/>
  <c r="FH7" i="84"/>
  <c r="FG7" i="84"/>
  <c r="FF7" i="84"/>
  <c r="FE7" i="84"/>
  <c r="FD7" i="84"/>
  <c r="FC7" i="84"/>
  <c r="FB7" i="84"/>
  <c r="FA7" i="84"/>
  <c r="EX7" i="84"/>
  <c r="EW7" i="84"/>
  <c r="EV7" i="84"/>
  <c r="EU7" i="84"/>
  <c r="ET7" i="84"/>
  <c r="ES7" i="84"/>
  <c r="ER7" i="84"/>
  <c r="EQ7" i="84"/>
  <c r="EP7" i="84"/>
  <c r="EO7" i="84"/>
  <c r="EN7" i="84"/>
  <c r="EM7" i="84"/>
  <c r="EJ7" i="84"/>
  <c r="EI7" i="84"/>
  <c r="EH7" i="84"/>
  <c r="EG7" i="84"/>
  <c r="EF7" i="84"/>
  <c r="EE7" i="84"/>
  <c r="ED7" i="84"/>
  <c r="EC7" i="84"/>
  <c r="EB7" i="84"/>
  <c r="EA7" i="84"/>
  <c r="DZ7" i="84"/>
  <c r="DY7" i="84"/>
  <c r="DV7" i="84"/>
  <c r="DU7" i="84"/>
  <c r="DT7" i="84"/>
  <c r="DS7" i="84"/>
  <c r="DR7" i="84"/>
  <c r="DQ7" i="84"/>
  <c r="DP7" i="84"/>
  <c r="DO7" i="84"/>
  <c r="DN7" i="84"/>
  <c r="DM7" i="84"/>
  <c r="DL7" i="84"/>
  <c r="DK7" i="84"/>
  <c r="DH7" i="84"/>
  <c r="DG7" i="84"/>
  <c r="DF7" i="84"/>
  <c r="DE7" i="84"/>
  <c r="DD7" i="84"/>
  <c r="DC7" i="84"/>
  <c r="DB7" i="84"/>
  <c r="DA7" i="84"/>
  <c r="CZ7" i="84"/>
  <c r="CY7" i="84"/>
  <c r="CX7" i="84"/>
  <c r="CW7" i="84"/>
  <c r="CT7" i="84"/>
  <c r="CS7" i="84"/>
  <c r="CR7" i="84"/>
  <c r="CQ7" i="84"/>
  <c r="CP7" i="84"/>
  <c r="CO7" i="84"/>
  <c r="CN7" i="84"/>
  <c r="CM7" i="84"/>
  <c r="CL7" i="84"/>
  <c r="CK7" i="84"/>
  <c r="CJ7" i="84"/>
  <c r="CI7" i="84"/>
  <c r="CF7" i="84"/>
  <c r="CE7" i="84"/>
  <c r="CD7" i="84"/>
  <c r="CC7" i="84"/>
  <c r="CB7" i="84"/>
  <c r="CA7" i="84"/>
  <c r="BZ7" i="84"/>
  <c r="BY7" i="84"/>
  <c r="BX7" i="84"/>
  <c r="BW7" i="84"/>
  <c r="BV7" i="84"/>
  <c r="BU7" i="84"/>
  <c r="BR7" i="84"/>
  <c r="BQ7" i="84"/>
  <c r="BP7" i="84"/>
  <c r="BO7" i="84"/>
  <c r="BN7" i="84"/>
  <c r="BM7" i="84"/>
  <c r="BL7" i="84"/>
  <c r="BK7" i="84"/>
  <c r="BJ7" i="84"/>
  <c r="BI7" i="84"/>
  <c r="BH7" i="84"/>
  <c r="BG7" i="84"/>
  <c r="BD7" i="84"/>
  <c r="BC7" i="84"/>
  <c r="BB7" i="84"/>
  <c r="BA7" i="84"/>
  <c r="AZ7" i="84"/>
  <c r="AY7" i="84"/>
  <c r="AX7" i="84"/>
  <c r="AW7" i="84"/>
  <c r="AV7" i="84"/>
  <c r="AU7" i="84"/>
  <c r="AT7" i="84"/>
  <c r="AS7" i="84"/>
  <c r="AP7" i="84"/>
  <c r="AO7" i="84"/>
  <c r="AN7" i="84"/>
  <c r="AM7" i="84"/>
  <c r="AL7" i="84"/>
  <c r="AK7" i="84"/>
  <c r="AJ7" i="84"/>
  <c r="AI7" i="84"/>
  <c r="AH7" i="84"/>
  <c r="AG7" i="84"/>
  <c r="AF7" i="84"/>
  <c r="AE7" i="84"/>
  <c r="AB7" i="84"/>
  <c r="AA7" i="84"/>
  <c r="Z7" i="84"/>
  <c r="Y7" i="84"/>
  <c r="X7" i="84"/>
  <c r="W7" i="84"/>
  <c r="V7" i="84"/>
  <c r="U7" i="84"/>
  <c r="T7" i="84"/>
  <c r="S7" i="84"/>
  <c r="R7" i="84"/>
  <c r="Q7" i="84"/>
  <c r="N7" i="84"/>
  <c r="M7" i="84"/>
  <c r="L7" i="84"/>
  <c r="K7" i="84"/>
  <c r="J7" i="84"/>
  <c r="I7" i="84"/>
  <c r="H7" i="84"/>
  <c r="G7" i="84"/>
  <c r="F7" i="84"/>
  <c r="E7" i="84"/>
  <c r="D7" i="84"/>
  <c r="C7" i="84"/>
  <c r="FL7" i="93"/>
  <c r="FK7" i="93"/>
  <c r="FJ7" i="93"/>
  <c r="FI7" i="93"/>
  <c r="FH7" i="93"/>
  <c r="FG7" i="93"/>
  <c r="FF7" i="93"/>
  <c r="FE7" i="93"/>
  <c r="FD7" i="93"/>
  <c r="FC7" i="93"/>
  <c r="FB7" i="93"/>
  <c r="FA7" i="93"/>
  <c r="EX7" i="93"/>
  <c r="EW7" i="93"/>
  <c r="EV7" i="93"/>
  <c r="EU7" i="93"/>
  <c r="ET7" i="93"/>
  <c r="ES7" i="93"/>
  <c r="ER7" i="93"/>
  <c r="EQ7" i="93"/>
  <c r="EP7" i="93"/>
  <c r="EO7" i="93"/>
  <c r="EN7" i="93"/>
  <c r="EM7" i="93"/>
  <c r="EJ7" i="93"/>
  <c r="EI7" i="93"/>
  <c r="EH7" i="93"/>
  <c r="EG7" i="93"/>
  <c r="EF7" i="93"/>
  <c r="EE7" i="93"/>
  <c r="ED7" i="93"/>
  <c r="EC7" i="93"/>
  <c r="EB7" i="93"/>
  <c r="EA7" i="93"/>
  <c r="DZ7" i="93"/>
  <c r="DY7" i="93"/>
  <c r="DV7" i="93"/>
  <c r="DU7" i="93"/>
  <c r="DT7" i="93"/>
  <c r="DS7" i="93"/>
  <c r="DR7" i="93"/>
  <c r="DQ7" i="93"/>
  <c r="DP7" i="93"/>
  <c r="DO7" i="93"/>
  <c r="DN7" i="93"/>
  <c r="DM7" i="93"/>
  <c r="DL7" i="93"/>
  <c r="DK7" i="93"/>
  <c r="DH7" i="93"/>
  <c r="DG7" i="93"/>
  <c r="DF7" i="93"/>
  <c r="DE7" i="93"/>
  <c r="DD7" i="93"/>
  <c r="DC7" i="93"/>
  <c r="DB7" i="93"/>
  <c r="DA7" i="93"/>
  <c r="CZ7" i="93"/>
  <c r="CY7" i="93"/>
  <c r="CX7" i="93"/>
  <c r="CW7" i="93"/>
  <c r="CT7" i="93"/>
  <c r="CS7" i="93"/>
  <c r="CR7" i="93"/>
  <c r="CQ7" i="93"/>
  <c r="CP7" i="93"/>
  <c r="CO7" i="93"/>
  <c r="CN7" i="93"/>
  <c r="CM7" i="93"/>
  <c r="CL7" i="93"/>
  <c r="CK7" i="93"/>
  <c r="CJ7" i="93"/>
  <c r="CI7" i="93"/>
  <c r="CF7" i="93"/>
  <c r="CE7" i="93"/>
  <c r="CD7" i="93"/>
  <c r="CC7" i="93"/>
  <c r="CB7" i="93"/>
  <c r="CA7" i="93"/>
  <c r="BZ7" i="93"/>
  <c r="BY7" i="93"/>
  <c r="BX7" i="93"/>
  <c r="BW7" i="93"/>
  <c r="BV7" i="93"/>
  <c r="BU7" i="93"/>
  <c r="BR7" i="93"/>
  <c r="BQ7" i="93"/>
  <c r="BP7" i="93"/>
  <c r="BO7" i="93"/>
  <c r="BN7" i="93"/>
  <c r="BM7" i="93"/>
  <c r="BL7" i="93"/>
  <c r="BK7" i="93"/>
  <c r="BJ7" i="93"/>
  <c r="BI7" i="93"/>
  <c r="BH7" i="93"/>
  <c r="BG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B7" i="93"/>
  <c r="AA7" i="93"/>
  <c r="Z7" i="93"/>
  <c r="Y7" i="93"/>
  <c r="X7" i="93"/>
  <c r="W7" i="93"/>
  <c r="V7" i="93"/>
  <c r="U7" i="93"/>
  <c r="T7" i="93"/>
  <c r="S7" i="93"/>
  <c r="R7" i="93"/>
  <c r="Q7" i="93"/>
  <c r="N7" i="93"/>
  <c r="M7" i="93"/>
  <c r="L7" i="93"/>
  <c r="K7" i="93"/>
  <c r="J7" i="93"/>
  <c r="I7" i="93"/>
  <c r="H7" i="93"/>
  <c r="G7" i="93"/>
  <c r="F7" i="93"/>
  <c r="E7" i="93"/>
  <c r="D7" i="93"/>
  <c r="C7" i="93"/>
  <c r="FL7" i="92"/>
  <c r="FK7" i="92"/>
  <c r="FJ7" i="92"/>
  <c r="FI7" i="92"/>
  <c r="FH7" i="92"/>
  <c r="FG7" i="92"/>
  <c r="FF7" i="92"/>
  <c r="FE7" i="92"/>
  <c r="FD7" i="92"/>
  <c r="FC7" i="92"/>
  <c r="FB7" i="92"/>
  <c r="FA7" i="92"/>
  <c r="EX7" i="92"/>
  <c r="EW7" i="92"/>
  <c r="EV7" i="92"/>
  <c r="EU7" i="92"/>
  <c r="ET7" i="92"/>
  <c r="ES7" i="92"/>
  <c r="ER7" i="92"/>
  <c r="EQ7" i="92"/>
  <c r="EP7" i="92"/>
  <c r="EO7" i="92"/>
  <c r="EN7" i="92"/>
  <c r="EM7" i="92"/>
  <c r="EJ7" i="92"/>
  <c r="EI7" i="92"/>
  <c r="EH7" i="92"/>
  <c r="EG7" i="92"/>
  <c r="EF7" i="92"/>
  <c r="EE7" i="92"/>
  <c r="ED7" i="92"/>
  <c r="EC7" i="92"/>
  <c r="EB7" i="92"/>
  <c r="EA7" i="92"/>
  <c r="DZ7" i="92"/>
  <c r="DY7" i="92"/>
  <c r="DV7" i="92"/>
  <c r="DU7" i="92"/>
  <c r="DT7" i="92"/>
  <c r="DS7" i="92"/>
  <c r="DR7" i="92"/>
  <c r="DQ7" i="92"/>
  <c r="DP7" i="92"/>
  <c r="DO7" i="92"/>
  <c r="DN7" i="92"/>
  <c r="DM7" i="92"/>
  <c r="DL7" i="92"/>
  <c r="DK7" i="92"/>
  <c r="DH7" i="92"/>
  <c r="DG7" i="92"/>
  <c r="DF7" i="92"/>
  <c r="DE7" i="92"/>
  <c r="DD7" i="92"/>
  <c r="DC7" i="92"/>
  <c r="DB7" i="92"/>
  <c r="DA7" i="92"/>
  <c r="CZ7" i="92"/>
  <c r="CY7" i="92"/>
  <c r="CX7" i="92"/>
  <c r="CW7" i="92"/>
  <c r="CT7" i="92"/>
  <c r="CS7" i="92"/>
  <c r="CR7" i="92"/>
  <c r="CQ7" i="92"/>
  <c r="CP7" i="92"/>
  <c r="CO7" i="92"/>
  <c r="CN7" i="92"/>
  <c r="CM7" i="92"/>
  <c r="CL7" i="92"/>
  <c r="CK7" i="92"/>
  <c r="CJ7" i="92"/>
  <c r="CI7" i="92"/>
  <c r="CF7" i="92"/>
  <c r="CE7" i="92"/>
  <c r="CD7" i="92"/>
  <c r="CC7" i="92"/>
  <c r="CB7" i="92"/>
  <c r="CA7" i="92"/>
  <c r="BZ7" i="92"/>
  <c r="BY7" i="92"/>
  <c r="BX7" i="92"/>
  <c r="BW7" i="92"/>
  <c r="BV7" i="92"/>
  <c r="BU7" i="92"/>
  <c r="BR7" i="92"/>
  <c r="BQ7" i="92"/>
  <c r="BP7" i="92"/>
  <c r="BO7" i="92"/>
  <c r="BN7" i="92"/>
  <c r="BM7" i="92"/>
  <c r="BL7" i="92"/>
  <c r="BK7" i="92"/>
  <c r="BJ7" i="92"/>
  <c r="BI7" i="92"/>
  <c r="BH7" i="92"/>
  <c r="BG7" i="92"/>
  <c r="BD7" i="92"/>
  <c r="BC7" i="92"/>
  <c r="BB7" i="92"/>
  <c r="BA7" i="92"/>
  <c r="AZ7" i="92"/>
  <c r="AY7" i="92"/>
  <c r="AX7" i="92"/>
  <c r="AW7" i="92"/>
  <c r="AV7" i="92"/>
  <c r="AU7" i="92"/>
  <c r="AT7" i="92"/>
  <c r="AS7" i="92"/>
  <c r="AP7" i="92"/>
  <c r="AO7" i="92"/>
  <c r="AN7" i="92"/>
  <c r="AM7" i="92"/>
  <c r="AL7" i="92"/>
  <c r="AK7" i="92"/>
  <c r="AJ7" i="92"/>
  <c r="AI7" i="92"/>
  <c r="AH7" i="92"/>
  <c r="AG7" i="92"/>
  <c r="AF7" i="92"/>
  <c r="AE7" i="92"/>
  <c r="AB7" i="92"/>
  <c r="AA7" i="92"/>
  <c r="Z7" i="92"/>
  <c r="Y7" i="92"/>
  <c r="X7" i="92"/>
  <c r="W7" i="92"/>
  <c r="V7" i="92"/>
  <c r="U7" i="92"/>
  <c r="T7" i="92"/>
  <c r="S7" i="92"/>
  <c r="R7" i="92"/>
  <c r="Q7" i="92"/>
  <c r="N7" i="92"/>
  <c r="M7" i="92"/>
  <c r="L7" i="92"/>
  <c r="K7" i="92"/>
  <c r="J7" i="92"/>
  <c r="I7" i="92"/>
  <c r="H7" i="92"/>
  <c r="G7" i="92"/>
  <c r="F7" i="92"/>
  <c r="E7" i="92"/>
  <c r="D7" i="92"/>
  <c r="C7" i="92"/>
  <c r="FL7" i="91"/>
  <c r="FK7" i="91"/>
  <c r="FJ7" i="91"/>
  <c r="FI7" i="91"/>
  <c r="FH7" i="91"/>
  <c r="FG7" i="91"/>
  <c r="FF7" i="91"/>
  <c r="FE7" i="91"/>
  <c r="FD7" i="91"/>
  <c r="FC7" i="91"/>
  <c r="FB7" i="91"/>
  <c r="FA7" i="91"/>
  <c r="EX7" i="91"/>
  <c r="EW7" i="91"/>
  <c r="EV7" i="91"/>
  <c r="EU7" i="91"/>
  <c r="ET7" i="91"/>
  <c r="ES7" i="91"/>
  <c r="ER7" i="91"/>
  <c r="EQ7" i="91"/>
  <c r="EP7" i="91"/>
  <c r="EO7" i="91"/>
  <c r="EN7" i="91"/>
  <c r="EM7" i="91"/>
  <c r="EJ7" i="91"/>
  <c r="EI7" i="91"/>
  <c r="EH7" i="91"/>
  <c r="EG7" i="91"/>
  <c r="EF7" i="91"/>
  <c r="EE7" i="91"/>
  <c r="ED7" i="91"/>
  <c r="EC7" i="91"/>
  <c r="EB7" i="91"/>
  <c r="EA7" i="91"/>
  <c r="DZ7" i="91"/>
  <c r="DY7" i="91"/>
  <c r="DV7" i="91"/>
  <c r="DU7" i="91"/>
  <c r="DT7" i="91"/>
  <c r="DS7" i="91"/>
  <c r="DR7" i="91"/>
  <c r="DQ7" i="91"/>
  <c r="DP7" i="91"/>
  <c r="DO7" i="91"/>
  <c r="DN7" i="91"/>
  <c r="DM7" i="91"/>
  <c r="DL7" i="91"/>
  <c r="DK7" i="91"/>
  <c r="DH7" i="91"/>
  <c r="DG7" i="91"/>
  <c r="DF7" i="91"/>
  <c r="DE7" i="91"/>
  <c r="DD7" i="91"/>
  <c r="DC7" i="91"/>
  <c r="DB7" i="91"/>
  <c r="DA7" i="91"/>
  <c r="CZ7" i="91"/>
  <c r="CY7" i="91"/>
  <c r="CX7" i="91"/>
  <c r="CW7" i="91"/>
  <c r="CT7" i="91"/>
  <c r="CS7" i="91"/>
  <c r="CR7" i="91"/>
  <c r="CQ7" i="91"/>
  <c r="CP7" i="91"/>
  <c r="CO7" i="91"/>
  <c r="CN7" i="91"/>
  <c r="CM7" i="91"/>
  <c r="CL7" i="91"/>
  <c r="CK7" i="91"/>
  <c r="CJ7" i="91"/>
  <c r="CI7" i="91"/>
  <c r="CF7" i="91"/>
  <c r="CE7" i="91"/>
  <c r="CD7" i="91"/>
  <c r="CC7" i="91"/>
  <c r="CB7" i="91"/>
  <c r="CA7" i="91"/>
  <c r="BZ7" i="91"/>
  <c r="BY7" i="91"/>
  <c r="BX7" i="91"/>
  <c r="BW7" i="91"/>
  <c r="BV7" i="91"/>
  <c r="BU7" i="91"/>
  <c r="BR7" i="91"/>
  <c r="BQ7" i="91"/>
  <c r="BP7" i="91"/>
  <c r="BO7" i="91"/>
  <c r="BN7" i="91"/>
  <c r="BM7" i="91"/>
  <c r="BL7" i="91"/>
  <c r="BK7" i="91"/>
  <c r="BJ7" i="91"/>
  <c r="BI7" i="91"/>
  <c r="BH7" i="91"/>
  <c r="BG7" i="91"/>
  <c r="BD7" i="91"/>
  <c r="BC7" i="91"/>
  <c r="BB7" i="91"/>
  <c r="BA7" i="91"/>
  <c r="AZ7" i="91"/>
  <c r="AY7" i="91"/>
  <c r="AX7" i="91"/>
  <c r="AW7" i="91"/>
  <c r="AV7" i="91"/>
  <c r="AU7" i="91"/>
  <c r="AT7" i="91"/>
  <c r="AS7" i="91"/>
  <c r="AP7" i="91"/>
  <c r="AO7" i="91"/>
  <c r="AN7" i="91"/>
  <c r="AM7" i="91"/>
  <c r="AL7" i="91"/>
  <c r="AK7" i="91"/>
  <c r="AJ7" i="91"/>
  <c r="AI7" i="91"/>
  <c r="AH7" i="91"/>
  <c r="AG7" i="91"/>
  <c r="AF7" i="91"/>
  <c r="AE7" i="91"/>
  <c r="AB7" i="91"/>
  <c r="AA7" i="91"/>
  <c r="Z7" i="91"/>
  <c r="Y7" i="91"/>
  <c r="X7" i="91"/>
  <c r="W7" i="91"/>
  <c r="V7" i="91"/>
  <c r="U7" i="91"/>
  <c r="T7" i="91"/>
  <c r="S7" i="91"/>
  <c r="R7" i="91"/>
  <c r="Q7" i="91"/>
  <c r="N7" i="91"/>
  <c r="M7" i="91"/>
  <c r="L7" i="91"/>
  <c r="K7" i="91"/>
  <c r="J7" i="91"/>
  <c r="I7" i="91"/>
  <c r="H7" i="91"/>
  <c r="G7" i="91"/>
  <c r="F7" i="91"/>
  <c r="E7" i="91"/>
  <c r="D7" i="91"/>
  <c r="C7" i="91"/>
  <c r="FL32" i="93"/>
  <c r="FK32" i="93"/>
  <c r="FJ32" i="93"/>
  <c r="FI32" i="93"/>
  <c r="FH32" i="93"/>
  <c r="FG32" i="93"/>
  <c r="FF32" i="93"/>
  <c r="FE32" i="93"/>
  <c r="FD32" i="93"/>
  <c r="FC32" i="93"/>
  <c r="FB32" i="93"/>
  <c r="FA32" i="93"/>
  <c r="EX32" i="93"/>
  <c r="EW32" i="93"/>
  <c r="EV32" i="93"/>
  <c r="EU32" i="93"/>
  <c r="ET32" i="93"/>
  <c r="ES32" i="93"/>
  <c r="ER32" i="93"/>
  <c r="EQ32" i="93"/>
  <c r="EP32" i="93"/>
  <c r="EO32" i="93"/>
  <c r="EN32" i="93"/>
  <c r="EM32" i="93"/>
  <c r="EJ32" i="93"/>
  <c r="EI32" i="93"/>
  <c r="EH32" i="93"/>
  <c r="EG32" i="93"/>
  <c r="EF32" i="93"/>
  <c r="EE32" i="93"/>
  <c r="ED32" i="93"/>
  <c r="EC32" i="93"/>
  <c r="EB32" i="93"/>
  <c r="EA32" i="93"/>
  <c r="DZ32" i="93"/>
  <c r="DY32" i="93"/>
  <c r="DV32" i="93"/>
  <c r="DU32" i="93"/>
  <c r="DT32" i="93"/>
  <c r="DS32" i="93"/>
  <c r="DR32" i="93"/>
  <c r="DQ32" i="93"/>
  <c r="DP32" i="93"/>
  <c r="DO32" i="93"/>
  <c r="DN32" i="93"/>
  <c r="DM32" i="93"/>
  <c r="DL32" i="93"/>
  <c r="DK32" i="93"/>
  <c r="DH32" i="93"/>
  <c r="DG32" i="93"/>
  <c r="DF32" i="93"/>
  <c r="DE32" i="93"/>
  <c r="DD32" i="93"/>
  <c r="DC32" i="93"/>
  <c r="DB32" i="93"/>
  <c r="DA32" i="93"/>
  <c r="CZ32" i="93"/>
  <c r="CY32" i="93"/>
  <c r="CX32" i="93"/>
  <c r="CW32" i="93"/>
  <c r="CT32" i="93"/>
  <c r="CS32" i="93"/>
  <c r="CR32" i="93"/>
  <c r="CQ32" i="93"/>
  <c r="CP32" i="93"/>
  <c r="CO32" i="93"/>
  <c r="CN32" i="93"/>
  <c r="CM32" i="93"/>
  <c r="CL32" i="93"/>
  <c r="CK32" i="93"/>
  <c r="CJ32" i="93"/>
  <c r="CI32" i="93"/>
  <c r="CF32" i="93"/>
  <c r="CE32" i="93"/>
  <c r="CD32" i="93"/>
  <c r="CC32" i="93"/>
  <c r="CB32" i="93"/>
  <c r="CA32" i="93"/>
  <c r="BZ32" i="93"/>
  <c r="BY32" i="93"/>
  <c r="BX32" i="93"/>
  <c r="BW32" i="93"/>
  <c r="BV32" i="93"/>
  <c r="BU32" i="93"/>
  <c r="BR32" i="93"/>
  <c r="BQ32" i="93"/>
  <c r="BP32" i="93"/>
  <c r="BO32" i="93"/>
  <c r="BN32" i="93"/>
  <c r="BM32" i="93"/>
  <c r="BL32" i="93"/>
  <c r="BK32" i="93"/>
  <c r="BJ32" i="93"/>
  <c r="BI32" i="93"/>
  <c r="BH32" i="93"/>
  <c r="BG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FL16" i="93"/>
  <c r="FK16" i="93"/>
  <c r="FJ16" i="93"/>
  <c r="FI16" i="93"/>
  <c r="FH16" i="93"/>
  <c r="FG16" i="93"/>
  <c r="FF16" i="93"/>
  <c r="FE16" i="93"/>
  <c r="FD16" i="93"/>
  <c r="FC16" i="93"/>
  <c r="FB16" i="93"/>
  <c r="FA16" i="93"/>
  <c r="EX16" i="93"/>
  <c r="EW16" i="93"/>
  <c r="EV16" i="93"/>
  <c r="EU16" i="93"/>
  <c r="ET16" i="93"/>
  <c r="ES16" i="93"/>
  <c r="ER16" i="93"/>
  <c r="EQ16" i="93"/>
  <c r="EP16" i="93"/>
  <c r="EO16" i="93"/>
  <c r="EN16" i="93"/>
  <c r="EM16" i="93"/>
  <c r="EJ16" i="93"/>
  <c r="EI16" i="93"/>
  <c r="EH16" i="93"/>
  <c r="EG16" i="93"/>
  <c r="EF16" i="93"/>
  <c r="EE16" i="93"/>
  <c r="ED16" i="93"/>
  <c r="EC16" i="93"/>
  <c r="EB16" i="93"/>
  <c r="EA16" i="93"/>
  <c r="DZ16" i="93"/>
  <c r="DY16" i="93"/>
  <c r="DV16" i="93"/>
  <c r="DU16" i="93"/>
  <c r="DT16" i="93"/>
  <c r="DS16" i="93"/>
  <c r="DR16" i="93"/>
  <c r="DQ16" i="93"/>
  <c r="DP16" i="93"/>
  <c r="DO16" i="93"/>
  <c r="DN16" i="93"/>
  <c r="DM16" i="93"/>
  <c r="DL16" i="93"/>
  <c r="DK16" i="93"/>
  <c r="DH16" i="93"/>
  <c r="DG16" i="93"/>
  <c r="DF16" i="93"/>
  <c r="DE16" i="93"/>
  <c r="DD16" i="93"/>
  <c r="DC16" i="93"/>
  <c r="DB16" i="93"/>
  <c r="DA16" i="93"/>
  <c r="CZ16" i="93"/>
  <c r="CY16" i="93"/>
  <c r="CX16" i="93"/>
  <c r="CW16" i="93"/>
  <c r="CT16" i="93"/>
  <c r="CS16" i="93"/>
  <c r="CR16" i="93"/>
  <c r="CQ16" i="93"/>
  <c r="CP16" i="93"/>
  <c r="CO16" i="93"/>
  <c r="CN16" i="93"/>
  <c r="CM16" i="93"/>
  <c r="CL16" i="93"/>
  <c r="CK16" i="93"/>
  <c r="CJ16" i="93"/>
  <c r="CI16" i="93"/>
  <c r="CF16" i="93"/>
  <c r="CE16" i="93"/>
  <c r="CD16" i="93"/>
  <c r="CC16" i="93"/>
  <c r="CB16" i="93"/>
  <c r="CA16" i="93"/>
  <c r="BZ16" i="93"/>
  <c r="BY16" i="93"/>
  <c r="BX16" i="93"/>
  <c r="BW16" i="93"/>
  <c r="BV16" i="93"/>
  <c r="BU16" i="93"/>
  <c r="BR16" i="93"/>
  <c r="BQ16" i="93"/>
  <c r="BP16" i="93"/>
  <c r="BO16" i="93"/>
  <c r="BN16" i="93"/>
  <c r="BM16" i="93"/>
  <c r="BL16" i="93"/>
  <c r="BK16" i="93"/>
  <c r="BJ16" i="93"/>
  <c r="BI16" i="93"/>
  <c r="BH16" i="93"/>
  <c r="BG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FL43" i="93"/>
  <c r="FK43" i="93"/>
  <c r="FJ43" i="93"/>
  <c r="FI43" i="93"/>
  <c r="FH43" i="93"/>
  <c r="FG43" i="93"/>
  <c r="FF43" i="93"/>
  <c r="FE43" i="93"/>
  <c r="FD43" i="93"/>
  <c r="FC43" i="93"/>
  <c r="FB43" i="93"/>
  <c r="FA43" i="93"/>
  <c r="EX43" i="93"/>
  <c r="EW43" i="93"/>
  <c r="EV43" i="93"/>
  <c r="EU43" i="93"/>
  <c r="ET43" i="93"/>
  <c r="ES43" i="93"/>
  <c r="ER43" i="93"/>
  <c r="EQ43" i="93"/>
  <c r="EP43" i="93"/>
  <c r="EO43" i="93"/>
  <c r="EN43" i="93"/>
  <c r="EM43" i="93"/>
  <c r="EJ43" i="93"/>
  <c r="EI43" i="93"/>
  <c r="EH43" i="93"/>
  <c r="EG43" i="93"/>
  <c r="EF43" i="93"/>
  <c r="EE43" i="93"/>
  <c r="ED43" i="93"/>
  <c r="EC43" i="93"/>
  <c r="EB43" i="93"/>
  <c r="EA43" i="93"/>
  <c r="DZ43" i="93"/>
  <c r="DY43" i="93"/>
  <c r="DV43" i="93"/>
  <c r="DU43" i="93"/>
  <c r="DT43" i="93"/>
  <c r="DS43" i="93"/>
  <c r="DR43" i="93"/>
  <c r="DQ43" i="93"/>
  <c r="DP43" i="93"/>
  <c r="DO43" i="93"/>
  <c r="DN43" i="93"/>
  <c r="DM43" i="93"/>
  <c r="DL43" i="93"/>
  <c r="DK43" i="93"/>
  <c r="DH43" i="93"/>
  <c r="DG43" i="93"/>
  <c r="DF43" i="93"/>
  <c r="DE43" i="93"/>
  <c r="DD43" i="93"/>
  <c r="DC43" i="93"/>
  <c r="DB43" i="93"/>
  <c r="DA43" i="93"/>
  <c r="CZ43" i="93"/>
  <c r="CY43" i="93"/>
  <c r="CX43" i="93"/>
  <c r="CW43" i="93"/>
  <c r="CT43" i="93"/>
  <c r="CS43" i="93"/>
  <c r="CR43" i="93"/>
  <c r="CQ43" i="93"/>
  <c r="CP43" i="93"/>
  <c r="CO43" i="93"/>
  <c r="CN43" i="93"/>
  <c r="CM43" i="93"/>
  <c r="CL43" i="93"/>
  <c r="CK43" i="93"/>
  <c r="CJ43" i="93"/>
  <c r="CI43" i="93"/>
  <c r="CF43" i="93"/>
  <c r="CE43" i="93"/>
  <c r="CD43" i="93"/>
  <c r="CC43" i="93"/>
  <c r="CB43" i="93"/>
  <c r="CA43" i="93"/>
  <c r="BZ43" i="93"/>
  <c r="BY43" i="93"/>
  <c r="BX43" i="93"/>
  <c r="BW43" i="93"/>
  <c r="BV43" i="93"/>
  <c r="BU43" i="93"/>
  <c r="BR43" i="93"/>
  <c r="BQ43" i="93"/>
  <c r="BP43" i="93"/>
  <c r="BO43" i="93"/>
  <c r="BN43" i="93"/>
  <c r="BM43" i="93"/>
  <c r="BL43" i="93"/>
  <c r="BK43" i="93"/>
  <c r="BJ43" i="93"/>
  <c r="BI43" i="93"/>
  <c r="BH43" i="93"/>
  <c r="BG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FL41" i="93"/>
  <c r="FK41" i="93"/>
  <c r="FJ41" i="93"/>
  <c r="FI41" i="93"/>
  <c r="FH41" i="93"/>
  <c r="FG41" i="93"/>
  <c r="FF41" i="93"/>
  <c r="FE41" i="93"/>
  <c r="FD41" i="93"/>
  <c r="FC41" i="93"/>
  <c r="FB41" i="93"/>
  <c r="FA41" i="93"/>
  <c r="EX41" i="93"/>
  <c r="EW41" i="93"/>
  <c r="EV41" i="93"/>
  <c r="EU41" i="93"/>
  <c r="ET41" i="93"/>
  <c r="ES41" i="93"/>
  <c r="ER41" i="93"/>
  <c r="EQ41" i="93"/>
  <c r="EP41" i="93"/>
  <c r="EO41" i="93"/>
  <c r="EN41" i="93"/>
  <c r="EM41" i="93"/>
  <c r="EJ41" i="93"/>
  <c r="EI41" i="93"/>
  <c r="EH41" i="93"/>
  <c r="EG41" i="93"/>
  <c r="EF41" i="93"/>
  <c r="EE41" i="93"/>
  <c r="ED41" i="93"/>
  <c r="EC41" i="93"/>
  <c r="EB41" i="93"/>
  <c r="EA41" i="93"/>
  <c r="DZ41" i="93"/>
  <c r="DY41" i="93"/>
  <c r="DV41" i="93"/>
  <c r="DU41" i="93"/>
  <c r="DT41" i="93"/>
  <c r="DS41" i="93"/>
  <c r="DR41" i="93"/>
  <c r="DQ41" i="93"/>
  <c r="DP41" i="93"/>
  <c r="DO41" i="93"/>
  <c r="DN41" i="93"/>
  <c r="DM41" i="93"/>
  <c r="DL41" i="93"/>
  <c r="DK41" i="93"/>
  <c r="DH41" i="93"/>
  <c r="DG41" i="93"/>
  <c r="DF41" i="93"/>
  <c r="DE41" i="93"/>
  <c r="DD41" i="93"/>
  <c r="DC41" i="93"/>
  <c r="DB41" i="93"/>
  <c r="DA41" i="93"/>
  <c r="CZ41" i="93"/>
  <c r="CY41" i="93"/>
  <c r="CX41" i="93"/>
  <c r="CW41" i="93"/>
  <c r="CT41" i="93"/>
  <c r="CS41" i="93"/>
  <c r="CR41" i="93"/>
  <c r="CQ41" i="93"/>
  <c r="CP41" i="93"/>
  <c r="CO41" i="93"/>
  <c r="CN41" i="93"/>
  <c r="CM41" i="93"/>
  <c r="CL41" i="93"/>
  <c r="CK41" i="93"/>
  <c r="CJ41" i="93"/>
  <c r="CI41" i="93"/>
  <c r="CF41" i="93"/>
  <c r="CE41" i="93"/>
  <c r="CD41" i="93"/>
  <c r="CC41" i="93"/>
  <c r="CB41" i="93"/>
  <c r="CA41" i="93"/>
  <c r="BZ41" i="93"/>
  <c r="BY41" i="93"/>
  <c r="BX41" i="93"/>
  <c r="BW41" i="93"/>
  <c r="BV41" i="93"/>
  <c r="BU41" i="93"/>
  <c r="BR41" i="93"/>
  <c r="BQ41" i="93"/>
  <c r="BP41" i="93"/>
  <c r="BO41" i="93"/>
  <c r="BN41" i="93"/>
  <c r="BM41" i="93"/>
  <c r="BL41" i="93"/>
  <c r="BK41" i="93"/>
  <c r="BJ41" i="93"/>
  <c r="BI41" i="93"/>
  <c r="BH41" i="93"/>
  <c r="BG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FL40" i="93"/>
  <c r="FK40" i="93"/>
  <c r="FJ40" i="93"/>
  <c r="FI40" i="93"/>
  <c r="FH40" i="93"/>
  <c r="FG40" i="93"/>
  <c r="FF40" i="93"/>
  <c r="FE40" i="93"/>
  <c r="FD40" i="93"/>
  <c r="FC40" i="93"/>
  <c r="FB40" i="93"/>
  <c r="FA40" i="93"/>
  <c r="EX40" i="93"/>
  <c r="EW40" i="93"/>
  <c r="EV40" i="93"/>
  <c r="EU40" i="93"/>
  <c r="ET40" i="93"/>
  <c r="ES40" i="93"/>
  <c r="ER40" i="93"/>
  <c r="EQ40" i="93"/>
  <c r="EP40" i="93"/>
  <c r="EO40" i="93"/>
  <c r="EN40" i="93"/>
  <c r="EM40" i="93"/>
  <c r="EJ40" i="93"/>
  <c r="EI40" i="93"/>
  <c r="EH40" i="93"/>
  <c r="EG40" i="93"/>
  <c r="EF40" i="93"/>
  <c r="EE40" i="93"/>
  <c r="ED40" i="93"/>
  <c r="EC40" i="93"/>
  <c r="EB40" i="93"/>
  <c r="EA40" i="93"/>
  <c r="DZ40" i="93"/>
  <c r="DY40" i="93"/>
  <c r="DV40" i="93"/>
  <c r="DU40" i="93"/>
  <c r="DT40" i="93"/>
  <c r="DS40" i="93"/>
  <c r="DR40" i="93"/>
  <c r="DQ40" i="93"/>
  <c r="DP40" i="93"/>
  <c r="DO40" i="93"/>
  <c r="DN40" i="93"/>
  <c r="DM40" i="93"/>
  <c r="DL40" i="93"/>
  <c r="DK40" i="93"/>
  <c r="DH40" i="93"/>
  <c r="DG40" i="93"/>
  <c r="DF40" i="93"/>
  <c r="DE40" i="93"/>
  <c r="DD40" i="93"/>
  <c r="DC40" i="93"/>
  <c r="DB40" i="93"/>
  <c r="DA40" i="93"/>
  <c r="CZ40" i="93"/>
  <c r="CY40" i="93"/>
  <c r="CX40" i="93"/>
  <c r="CW40" i="93"/>
  <c r="CT40" i="93"/>
  <c r="CS40" i="93"/>
  <c r="CR40" i="93"/>
  <c r="CQ40" i="93"/>
  <c r="CP40" i="93"/>
  <c r="CO40" i="93"/>
  <c r="CN40" i="93"/>
  <c r="CM40" i="93"/>
  <c r="CL40" i="93"/>
  <c r="CK40" i="93"/>
  <c r="CJ40" i="93"/>
  <c r="CI40" i="93"/>
  <c r="CF40" i="93"/>
  <c r="CE40" i="93"/>
  <c r="CD40" i="93"/>
  <c r="CC40" i="93"/>
  <c r="CB40" i="93"/>
  <c r="CA40" i="93"/>
  <c r="BZ40" i="93"/>
  <c r="BY40" i="93"/>
  <c r="BX40" i="93"/>
  <c r="BW40" i="93"/>
  <c r="BV40" i="93"/>
  <c r="BU40" i="93"/>
  <c r="BR40" i="93"/>
  <c r="BQ40" i="93"/>
  <c r="BP40" i="93"/>
  <c r="BO40" i="93"/>
  <c r="BN40" i="93"/>
  <c r="BM40" i="93"/>
  <c r="BL40" i="93"/>
  <c r="BK40" i="93"/>
  <c r="BJ40" i="93"/>
  <c r="BI40" i="93"/>
  <c r="BH40" i="93"/>
  <c r="BG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FL39" i="93"/>
  <c r="FK39" i="93"/>
  <c r="FJ39" i="93"/>
  <c r="FI39" i="93"/>
  <c r="FH39" i="93"/>
  <c r="FG39" i="93"/>
  <c r="FF39" i="93"/>
  <c r="FE39" i="93"/>
  <c r="FD39" i="93"/>
  <c r="FC39" i="93"/>
  <c r="FB39" i="93"/>
  <c r="FA39" i="93"/>
  <c r="EX39" i="93"/>
  <c r="EW39" i="93"/>
  <c r="EV39" i="93"/>
  <c r="EU39" i="93"/>
  <c r="ET39" i="93"/>
  <c r="ES39" i="93"/>
  <c r="ER39" i="93"/>
  <c r="EQ39" i="93"/>
  <c r="EP39" i="93"/>
  <c r="EO39" i="93"/>
  <c r="EN39" i="93"/>
  <c r="EM39" i="93"/>
  <c r="EJ39" i="93"/>
  <c r="EI39" i="93"/>
  <c r="EH39" i="93"/>
  <c r="EG39" i="93"/>
  <c r="EF39" i="93"/>
  <c r="EE39" i="93"/>
  <c r="ED39" i="93"/>
  <c r="EC39" i="93"/>
  <c r="EB39" i="93"/>
  <c r="EA39" i="93"/>
  <c r="DZ39" i="93"/>
  <c r="DY39" i="93"/>
  <c r="DV39" i="93"/>
  <c r="DU39" i="93"/>
  <c r="DT39" i="93"/>
  <c r="DS39" i="93"/>
  <c r="DR39" i="93"/>
  <c r="DQ39" i="93"/>
  <c r="DP39" i="93"/>
  <c r="DO39" i="93"/>
  <c r="DN39" i="93"/>
  <c r="DM39" i="93"/>
  <c r="DL39" i="93"/>
  <c r="DK39" i="93"/>
  <c r="DH39" i="93"/>
  <c r="DG39" i="93"/>
  <c r="DF39" i="93"/>
  <c r="DE39" i="93"/>
  <c r="DD39" i="93"/>
  <c r="DC39" i="93"/>
  <c r="DB39" i="93"/>
  <c r="DA39" i="93"/>
  <c r="CZ39" i="93"/>
  <c r="CY39" i="93"/>
  <c r="CX39" i="93"/>
  <c r="CW39" i="93"/>
  <c r="CT39" i="93"/>
  <c r="CS39" i="93"/>
  <c r="CR39" i="93"/>
  <c r="CQ39" i="93"/>
  <c r="CP39" i="93"/>
  <c r="CO39" i="93"/>
  <c r="CN39" i="93"/>
  <c r="CM39" i="93"/>
  <c r="CL39" i="93"/>
  <c r="CK39" i="93"/>
  <c r="CJ39" i="93"/>
  <c r="CI39" i="93"/>
  <c r="CF39" i="93"/>
  <c r="CE39" i="93"/>
  <c r="CD39" i="93"/>
  <c r="CC39" i="93"/>
  <c r="CB39" i="93"/>
  <c r="CA39" i="93"/>
  <c r="BZ39" i="93"/>
  <c r="BY39" i="93"/>
  <c r="BX39" i="93"/>
  <c r="BW39" i="93"/>
  <c r="BV39" i="93"/>
  <c r="BU39" i="93"/>
  <c r="BR39" i="93"/>
  <c r="BQ39" i="93"/>
  <c r="BP39" i="93"/>
  <c r="BO39" i="93"/>
  <c r="BN39" i="93"/>
  <c r="BM39" i="93"/>
  <c r="BL39" i="93"/>
  <c r="BK39" i="93"/>
  <c r="BJ39" i="93"/>
  <c r="BI39" i="93"/>
  <c r="BH39" i="93"/>
  <c r="BG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FL38" i="93"/>
  <c r="FK38" i="93"/>
  <c r="FJ38" i="93"/>
  <c r="FI38" i="93"/>
  <c r="FH38" i="93"/>
  <c r="FG38" i="93"/>
  <c r="FF38" i="93"/>
  <c r="FE38" i="93"/>
  <c r="FD38" i="93"/>
  <c r="FC38" i="93"/>
  <c r="FB38" i="93"/>
  <c r="FA38" i="93"/>
  <c r="EX38" i="93"/>
  <c r="EW38" i="93"/>
  <c r="EV38" i="93"/>
  <c r="EU38" i="93"/>
  <c r="ET38" i="93"/>
  <c r="ES38" i="93"/>
  <c r="ER38" i="93"/>
  <c r="EQ38" i="93"/>
  <c r="EP38" i="93"/>
  <c r="EO38" i="93"/>
  <c r="EN38" i="93"/>
  <c r="EM38" i="93"/>
  <c r="EJ38" i="93"/>
  <c r="EI38" i="93"/>
  <c r="EH38" i="93"/>
  <c r="EG38" i="93"/>
  <c r="EF38" i="93"/>
  <c r="EE38" i="93"/>
  <c r="ED38" i="93"/>
  <c r="EC38" i="93"/>
  <c r="EB38" i="93"/>
  <c r="EA38" i="93"/>
  <c r="DZ38" i="93"/>
  <c r="DY38" i="93"/>
  <c r="DV38" i="93"/>
  <c r="DU38" i="93"/>
  <c r="DT38" i="93"/>
  <c r="DS38" i="93"/>
  <c r="DR38" i="93"/>
  <c r="DQ38" i="93"/>
  <c r="DP38" i="93"/>
  <c r="DO38" i="93"/>
  <c r="DN38" i="93"/>
  <c r="DM38" i="93"/>
  <c r="DL38" i="93"/>
  <c r="DK38" i="93"/>
  <c r="DH38" i="93"/>
  <c r="DG38" i="93"/>
  <c r="DF38" i="93"/>
  <c r="DE38" i="93"/>
  <c r="DD38" i="93"/>
  <c r="DC38" i="93"/>
  <c r="DB38" i="93"/>
  <c r="DA38" i="93"/>
  <c r="CZ38" i="93"/>
  <c r="CY38" i="93"/>
  <c r="CX38" i="93"/>
  <c r="CW38" i="93"/>
  <c r="CT38" i="93"/>
  <c r="CS38" i="93"/>
  <c r="CR38" i="93"/>
  <c r="CQ38" i="93"/>
  <c r="CP38" i="93"/>
  <c r="CO38" i="93"/>
  <c r="CN38" i="93"/>
  <c r="CM38" i="93"/>
  <c r="CL38" i="93"/>
  <c r="CK38" i="93"/>
  <c r="CJ38" i="93"/>
  <c r="CI38" i="93"/>
  <c r="CF38" i="93"/>
  <c r="CE38" i="93"/>
  <c r="CD38" i="93"/>
  <c r="CC38" i="93"/>
  <c r="CB38" i="93"/>
  <c r="CA38" i="93"/>
  <c r="BZ38" i="93"/>
  <c r="BY38" i="93"/>
  <c r="BX38" i="93"/>
  <c r="BW38" i="93"/>
  <c r="BV38" i="93"/>
  <c r="BU38" i="93"/>
  <c r="BR38" i="93"/>
  <c r="BQ38" i="93"/>
  <c r="BP38" i="93"/>
  <c r="BO38" i="93"/>
  <c r="BN38" i="93"/>
  <c r="BM38" i="93"/>
  <c r="BL38" i="93"/>
  <c r="BK38" i="93"/>
  <c r="BJ38" i="93"/>
  <c r="BI38" i="93"/>
  <c r="BH38" i="93"/>
  <c r="BG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FL31" i="93"/>
  <c r="FK31" i="93"/>
  <c r="FJ31" i="93"/>
  <c r="FI31" i="93"/>
  <c r="FH31" i="93"/>
  <c r="FG31" i="93"/>
  <c r="FF31" i="93"/>
  <c r="FE31" i="93"/>
  <c r="FD31" i="93"/>
  <c r="FC31" i="93"/>
  <c r="FB31" i="93"/>
  <c r="FA31" i="93"/>
  <c r="EX31" i="93"/>
  <c r="EW31" i="93"/>
  <c r="EV31" i="93"/>
  <c r="EU31" i="93"/>
  <c r="ET31" i="93"/>
  <c r="ES31" i="93"/>
  <c r="ER31" i="93"/>
  <c r="EQ31" i="93"/>
  <c r="EP31" i="93"/>
  <c r="EO31" i="93"/>
  <c r="EN31" i="93"/>
  <c r="EM31" i="93"/>
  <c r="EJ31" i="93"/>
  <c r="EI31" i="93"/>
  <c r="EH31" i="93"/>
  <c r="EG31" i="93"/>
  <c r="EF31" i="93"/>
  <c r="EE31" i="93"/>
  <c r="ED31" i="93"/>
  <c r="EC31" i="93"/>
  <c r="EB31" i="93"/>
  <c r="EA31" i="93"/>
  <c r="DZ31" i="93"/>
  <c r="DY31" i="93"/>
  <c r="DV31" i="93"/>
  <c r="DU31" i="93"/>
  <c r="DT31" i="93"/>
  <c r="DS31" i="93"/>
  <c r="DR31" i="93"/>
  <c r="DQ31" i="93"/>
  <c r="DP31" i="93"/>
  <c r="DO31" i="93"/>
  <c r="DN31" i="93"/>
  <c r="DM31" i="93"/>
  <c r="DL31" i="93"/>
  <c r="DK31" i="93"/>
  <c r="DH31" i="93"/>
  <c r="DG31" i="93"/>
  <c r="DF31" i="93"/>
  <c r="DE31" i="93"/>
  <c r="DD31" i="93"/>
  <c r="DC31" i="93"/>
  <c r="DB31" i="93"/>
  <c r="DA31" i="93"/>
  <c r="CZ31" i="93"/>
  <c r="CY31" i="93"/>
  <c r="CX31" i="93"/>
  <c r="CW31" i="93"/>
  <c r="CT31" i="93"/>
  <c r="CS31" i="93"/>
  <c r="CR31" i="93"/>
  <c r="CQ31" i="93"/>
  <c r="CP31" i="93"/>
  <c r="CO31" i="93"/>
  <c r="CN31" i="93"/>
  <c r="CM31" i="93"/>
  <c r="CL31" i="93"/>
  <c r="CK31" i="93"/>
  <c r="CJ31" i="93"/>
  <c r="CI31" i="93"/>
  <c r="CF31" i="93"/>
  <c r="CE31" i="93"/>
  <c r="CD31" i="93"/>
  <c r="CC31" i="93"/>
  <c r="CB31" i="93"/>
  <c r="CA31" i="93"/>
  <c r="BZ31" i="93"/>
  <c r="BY31" i="93"/>
  <c r="BX31" i="93"/>
  <c r="BW31" i="93"/>
  <c r="BV31" i="93"/>
  <c r="BU31" i="93"/>
  <c r="BR31" i="93"/>
  <c r="BQ31" i="93"/>
  <c r="BP31" i="93"/>
  <c r="BO31" i="93"/>
  <c r="BN31" i="93"/>
  <c r="BM31" i="93"/>
  <c r="BL31" i="93"/>
  <c r="BK31" i="93"/>
  <c r="BJ31" i="93"/>
  <c r="BI31" i="93"/>
  <c r="BH31" i="93"/>
  <c r="BG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FL15" i="93"/>
  <c r="FK15" i="93"/>
  <c r="FJ15" i="93"/>
  <c r="FI15" i="93"/>
  <c r="FH15" i="93"/>
  <c r="FG15" i="93"/>
  <c r="FF15" i="93"/>
  <c r="FE15" i="93"/>
  <c r="FD15" i="93"/>
  <c r="FC15" i="93"/>
  <c r="FB15" i="93"/>
  <c r="FA15" i="93"/>
  <c r="EX15" i="93"/>
  <c r="EW15" i="93"/>
  <c r="EV15" i="93"/>
  <c r="EU15" i="93"/>
  <c r="ET15" i="93"/>
  <c r="ES15" i="93"/>
  <c r="ER15" i="93"/>
  <c r="EQ15" i="93"/>
  <c r="EP15" i="93"/>
  <c r="EO15" i="93"/>
  <c r="EN15" i="93"/>
  <c r="EM15" i="93"/>
  <c r="EJ15" i="93"/>
  <c r="EI15" i="93"/>
  <c r="EH15" i="93"/>
  <c r="EG15" i="93"/>
  <c r="EF15" i="93"/>
  <c r="EE15" i="93"/>
  <c r="ED15" i="93"/>
  <c r="EC15" i="93"/>
  <c r="EB15" i="93"/>
  <c r="EA15" i="93"/>
  <c r="DZ15" i="93"/>
  <c r="DY15" i="93"/>
  <c r="DV15" i="93"/>
  <c r="DU15" i="93"/>
  <c r="DT15" i="93"/>
  <c r="DS15" i="93"/>
  <c r="DR15" i="93"/>
  <c r="DQ15" i="93"/>
  <c r="DP15" i="93"/>
  <c r="DO15" i="93"/>
  <c r="DN15" i="93"/>
  <c r="DM15" i="93"/>
  <c r="DL15" i="93"/>
  <c r="DK15" i="93"/>
  <c r="DH15" i="93"/>
  <c r="DG15" i="93"/>
  <c r="DF15" i="93"/>
  <c r="DE15" i="93"/>
  <c r="DD15" i="93"/>
  <c r="DC15" i="93"/>
  <c r="DB15" i="93"/>
  <c r="DA15" i="93"/>
  <c r="CZ15" i="93"/>
  <c r="CY15" i="93"/>
  <c r="CX15" i="93"/>
  <c r="CW15" i="93"/>
  <c r="CT15" i="93"/>
  <c r="CS15" i="93"/>
  <c r="CR15" i="93"/>
  <c r="CQ15" i="93"/>
  <c r="CP15" i="93"/>
  <c r="CO15" i="93"/>
  <c r="CN15" i="93"/>
  <c r="CM15" i="93"/>
  <c r="CL15" i="93"/>
  <c r="CK15" i="93"/>
  <c r="CJ15" i="93"/>
  <c r="CI15" i="93"/>
  <c r="CF15" i="93"/>
  <c r="CE15" i="93"/>
  <c r="CD15" i="93"/>
  <c r="CC15" i="93"/>
  <c r="CB15" i="93"/>
  <c r="CA15" i="93"/>
  <c r="BZ15" i="93"/>
  <c r="BY15" i="93"/>
  <c r="BX15" i="93"/>
  <c r="BW15" i="93"/>
  <c r="BV15" i="93"/>
  <c r="BU15" i="93"/>
  <c r="BR15" i="93"/>
  <c r="BQ15" i="93"/>
  <c r="BP15" i="93"/>
  <c r="BO15" i="93"/>
  <c r="BN15" i="93"/>
  <c r="BM15" i="93"/>
  <c r="BL15" i="93"/>
  <c r="BK15" i="93"/>
  <c r="BJ15" i="93"/>
  <c r="BI15" i="93"/>
  <c r="BH15" i="93"/>
  <c r="BG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CW34" i="91"/>
  <c r="CS34" i="91"/>
  <c r="CR34" i="91"/>
  <c r="CQ34" i="91"/>
  <c r="CP34" i="91"/>
  <c r="CO34" i="91"/>
  <c r="CN34" i="91"/>
  <c r="CM34" i="91"/>
  <c r="CL34" i="91"/>
  <c r="CK34" i="91"/>
  <c r="CJ34" i="91"/>
  <c r="CI34" i="91"/>
  <c r="CE34" i="91"/>
  <c r="CD34" i="91"/>
  <c r="CC34" i="91"/>
  <c r="CB34" i="91"/>
  <c r="CA34" i="91"/>
  <c r="BZ34" i="91"/>
  <c r="BY34" i="91"/>
  <c r="BX34" i="91"/>
  <c r="BW34" i="91"/>
  <c r="BV34" i="91"/>
  <c r="BU34" i="91"/>
  <c r="BQ34" i="91"/>
  <c r="BP34" i="91"/>
  <c r="BO34" i="91"/>
  <c r="BN34" i="91"/>
  <c r="BM34" i="91"/>
  <c r="BL34" i="91"/>
  <c r="BK34" i="91"/>
  <c r="BJ34" i="91"/>
  <c r="BI34" i="91"/>
  <c r="BH34" i="91"/>
  <c r="BG34" i="91"/>
  <c r="BC34" i="91"/>
  <c r="BB34" i="91"/>
  <c r="BA34" i="91"/>
  <c r="AZ34" i="91"/>
  <c r="AY34" i="91"/>
  <c r="AX34" i="91"/>
  <c r="AW34" i="91"/>
  <c r="AV34" i="91"/>
  <c r="AU34" i="91"/>
  <c r="AT34" i="91"/>
  <c r="AS34" i="91"/>
  <c r="AO34" i="91"/>
  <c r="AN34" i="91"/>
  <c r="AM34" i="91"/>
  <c r="AL34" i="91"/>
  <c r="AK34" i="91"/>
  <c r="AJ34" i="91"/>
  <c r="AI34" i="91"/>
  <c r="AH34" i="91"/>
  <c r="AG34" i="91"/>
  <c r="AF34" i="91"/>
  <c r="AE34" i="91"/>
  <c r="AB34" i="91"/>
  <c r="AB32" i="91"/>
  <c r="AA34" i="91"/>
  <c r="AA32" i="91"/>
  <c r="Z34" i="91"/>
  <c r="Z32" i="91"/>
  <c r="Y34" i="91"/>
  <c r="Y32" i="91"/>
  <c r="X34" i="91"/>
  <c r="X32" i="91"/>
  <c r="W34" i="91"/>
  <c r="W32" i="91"/>
  <c r="V34" i="91"/>
  <c r="V32" i="91"/>
  <c r="U34" i="91"/>
  <c r="U32" i="91"/>
  <c r="T34" i="91"/>
  <c r="T32" i="91"/>
  <c r="S34" i="91"/>
  <c r="S32" i="91"/>
  <c r="R34" i="91"/>
  <c r="R32" i="91"/>
  <c r="Q34" i="91"/>
  <c r="Q32" i="91"/>
  <c r="N34" i="91"/>
  <c r="N32" i="91"/>
  <c r="M34" i="91"/>
  <c r="M32" i="91"/>
  <c r="L34" i="91"/>
  <c r="L32" i="91"/>
  <c r="K34" i="91"/>
  <c r="K32" i="91"/>
  <c r="J34" i="91"/>
  <c r="J32" i="91"/>
  <c r="I34" i="91"/>
  <c r="I32" i="91"/>
  <c r="H34" i="91"/>
  <c r="H32" i="91"/>
  <c r="G34" i="91"/>
  <c r="G32" i="91"/>
  <c r="F34" i="91"/>
  <c r="F32" i="91"/>
  <c r="E34" i="91"/>
  <c r="E32" i="91"/>
  <c r="D34" i="91"/>
  <c r="D32" i="91"/>
  <c r="C34" i="91"/>
  <c r="C32" i="91"/>
  <c r="CX34" i="91"/>
  <c r="CY34" i="91"/>
  <c r="CT34" i="91"/>
  <c r="CF34" i="91"/>
  <c r="BR34" i="91"/>
  <c r="BD34" i="91"/>
  <c r="AP34" i="91"/>
  <c r="FL34" i="91"/>
  <c r="FK34" i="91"/>
  <c r="FJ34" i="91"/>
  <c r="FI34" i="91"/>
  <c r="FH34" i="91"/>
  <c r="FG34" i="91"/>
  <c r="FF34" i="91"/>
  <c r="FE34" i="91"/>
  <c r="FD34" i="91"/>
  <c r="FC34" i="91"/>
  <c r="FB34" i="91"/>
  <c r="FA34" i="91"/>
  <c r="EX34" i="91"/>
  <c r="EW34" i="91"/>
  <c r="EV34" i="91"/>
  <c r="EU34" i="91"/>
  <c r="ET34" i="91"/>
  <c r="ES34" i="91"/>
  <c r="ER34" i="91"/>
  <c r="EQ34" i="91"/>
  <c r="EP34" i="91"/>
  <c r="EO34" i="91"/>
  <c r="EN34" i="91"/>
  <c r="EM34" i="91"/>
  <c r="EJ34" i="91"/>
  <c r="EI34" i="91"/>
  <c r="EH34" i="91"/>
  <c r="EG34" i="91"/>
  <c r="EF34" i="91"/>
  <c r="EE34" i="91"/>
  <c r="ED34" i="91"/>
  <c r="EC34" i="91"/>
  <c r="EB34" i="91"/>
  <c r="EA34" i="91"/>
  <c r="DZ34" i="91"/>
  <c r="DY34" i="91"/>
  <c r="DV34" i="91"/>
  <c r="DU34" i="91"/>
  <c r="DT34" i="91"/>
  <c r="DS34" i="91"/>
  <c r="DR34" i="91"/>
  <c r="DQ34" i="91"/>
  <c r="DP34" i="91"/>
  <c r="DO34" i="91"/>
  <c r="DN34" i="91"/>
  <c r="DM34" i="91"/>
  <c r="DL34" i="91"/>
  <c r="DK34" i="91"/>
  <c r="DH34" i="91"/>
  <c r="DG34" i="91"/>
  <c r="DF34" i="91"/>
  <c r="DE34" i="91"/>
  <c r="DD34" i="91"/>
  <c r="DC34" i="91"/>
  <c r="DB34" i="91"/>
  <c r="DA34" i="91"/>
  <c r="CZ34" i="91"/>
  <c r="FL43" i="91"/>
  <c r="FL41" i="91"/>
  <c r="FL40" i="91"/>
  <c r="FL39" i="91"/>
  <c r="FL35" i="91"/>
  <c r="FK43" i="91"/>
  <c r="FK41" i="91"/>
  <c r="FK40" i="91"/>
  <c r="FK39" i="91"/>
  <c r="FK35" i="91"/>
  <c r="FJ43" i="91"/>
  <c r="FJ41" i="91"/>
  <c r="FJ40" i="91"/>
  <c r="FJ39" i="91"/>
  <c r="FJ35" i="91"/>
  <c r="FI43" i="91"/>
  <c r="FI41" i="91"/>
  <c r="FI40" i="91"/>
  <c r="FI39" i="91"/>
  <c r="FI35" i="91"/>
  <c r="FH43" i="91"/>
  <c r="FH41" i="91"/>
  <c r="FH40" i="91"/>
  <c r="FH39" i="91"/>
  <c r="FH35" i="91"/>
  <c r="FG43" i="91"/>
  <c r="FG41" i="91"/>
  <c r="FG40" i="91"/>
  <c r="FG39" i="91"/>
  <c r="FG35" i="91"/>
  <c r="FF43" i="91"/>
  <c r="FF41" i="91"/>
  <c r="FF40" i="91"/>
  <c r="FF39" i="91"/>
  <c r="FF35" i="91"/>
  <c r="FE43" i="91"/>
  <c r="FE41" i="91"/>
  <c r="FE40" i="91"/>
  <c r="FE39" i="91"/>
  <c r="FE35" i="91"/>
  <c r="FD43" i="91"/>
  <c r="FD41" i="91"/>
  <c r="FD40" i="91"/>
  <c r="FD39" i="91"/>
  <c r="FD35" i="91"/>
  <c r="FC43" i="91"/>
  <c r="FC41" i="91"/>
  <c r="FC40" i="91"/>
  <c r="FC39" i="91"/>
  <c r="FC35" i="91"/>
  <c r="FB43" i="91"/>
  <c r="FB41" i="91"/>
  <c r="FB40" i="91"/>
  <c r="FB39" i="91"/>
  <c r="FB35" i="91"/>
  <c r="FA43" i="91"/>
  <c r="FA41" i="91"/>
  <c r="FA40" i="91"/>
  <c r="FA39" i="91"/>
  <c r="FA35" i="91"/>
  <c r="EX43" i="91"/>
  <c r="EX41" i="91"/>
  <c r="EX40" i="91"/>
  <c r="EX39" i="91"/>
  <c r="EX35" i="91"/>
  <c r="EW43" i="91"/>
  <c r="EW41" i="91"/>
  <c r="EW40" i="91"/>
  <c r="EW39" i="91"/>
  <c r="EW35" i="91"/>
  <c r="EV43" i="91"/>
  <c r="EV41" i="91"/>
  <c r="EV40" i="91"/>
  <c r="EV39" i="91"/>
  <c r="EV35" i="91"/>
  <c r="EU43" i="91"/>
  <c r="EU41" i="91"/>
  <c r="EU40" i="91"/>
  <c r="EU39" i="91"/>
  <c r="EU35" i="91"/>
  <c r="ET43" i="91"/>
  <c r="ET41" i="91"/>
  <c r="ET40" i="91"/>
  <c r="ET39" i="91"/>
  <c r="ET35" i="91"/>
  <c r="ES43" i="91"/>
  <c r="ES41" i="91"/>
  <c r="ES40" i="91"/>
  <c r="ES39" i="91"/>
  <c r="ES35" i="91"/>
  <c r="ER43" i="91"/>
  <c r="ER41" i="91"/>
  <c r="ER40" i="91"/>
  <c r="ER39" i="91"/>
  <c r="ER35" i="91"/>
  <c r="EQ43" i="91"/>
  <c r="EQ41" i="91"/>
  <c r="EQ40" i="91"/>
  <c r="EQ39" i="91"/>
  <c r="EQ35" i="91"/>
  <c r="EP43" i="91"/>
  <c r="EP41" i="91"/>
  <c r="EP40" i="91"/>
  <c r="EP39" i="91"/>
  <c r="EP35" i="91"/>
  <c r="EO43" i="91"/>
  <c r="EO41" i="91"/>
  <c r="EO40" i="91"/>
  <c r="EO39" i="91"/>
  <c r="EO35" i="91"/>
  <c r="EN43" i="91"/>
  <c r="EN41" i="91"/>
  <c r="EN40" i="91"/>
  <c r="EN39" i="91"/>
  <c r="EN35" i="91"/>
  <c r="EM43" i="91"/>
  <c r="EM41" i="91"/>
  <c r="EM40" i="91"/>
  <c r="EM39" i="91"/>
  <c r="EM35" i="91"/>
  <c r="EJ43" i="91"/>
  <c r="EJ41" i="91"/>
  <c r="EJ40" i="91"/>
  <c r="EJ39" i="91"/>
  <c r="EJ35" i="91"/>
  <c r="EI43" i="91"/>
  <c r="EI41" i="91"/>
  <c r="EI40" i="91"/>
  <c r="EI39" i="91"/>
  <c r="EI35" i="91"/>
  <c r="EH43" i="91"/>
  <c r="EH41" i="91"/>
  <c r="EH40" i="91"/>
  <c r="EH39" i="91"/>
  <c r="EH35" i="91"/>
  <c r="EG43" i="91"/>
  <c r="EG41" i="91"/>
  <c r="EG40" i="91"/>
  <c r="EG39" i="91"/>
  <c r="EG35" i="91"/>
  <c r="EF43" i="91"/>
  <c r="EF41" i="91"/>
  <c r="EF40" i="91"/>
  <c r="EF39" i="91"/>
  <c r="EF35" i="91"/>
  <c r="EE43" i="91"/>
  <c r="EE41" i="91"/>
  <c r="EE40" i="91"/>
  <c r="EE39" i="91"/>
  <c r="EE35" i="91"/>
  <c r="ED43" i="91"/>
  <c r="ED41" i="91"/>
  <c r="ED40" i="91"/>
  <c r="ED39" i="91"/>
  <c r="ED35" i="91"/>
  <c r="EC43" i="91"/>
  <c r="EC41" i="91"/>
  <c r="EC40" i="91"/>
  <c r="EC39" i="91"/>
  <c r="EC35" i="91"/>
  <c r="EB43" i="91"/>
  <c r="EB41" i="91"/>
  <c r="EB40" i="91"/>
  <c r="EB39" i="91"/>
  <c r="EB35" i="91"/>
  <c r="EA43" i="91"/>
  <c r="EA41" i="91"/>
  <c r="EA40" i="91"/>
  <c r="EA39" i="91"/>
  <c r="EA35" i="91"/>
  <c r="DZ43" i="91"/>
  <c r="DZ41" i="91"/>
  <c r="DZ40" i="91"/>
  <c r="DZ39" i="91"/>
  <c r="DZ35" i="91"/>
  <c r="DY43" i="91"/>
  <c r="DY41" i="91"/>
  <c r="DY40" i="91"/>
  <c r="DY39" i="91"/>
  <c r="DY35" i="91"/>
  <c r="DV43" i="91"/>
  <c r="DV41" i="91"/>
  <c r="DV40" i="91"/>
  <c r="DV39" i="91"/>
  <c r="DV35" i="91"/>
  <c r="DU43" i="91"/>
  <c r="DU41" i="91"/>
  <c r="DU40" i="91"/>
  <c r="DU39" i="91"/>
  <c r="DU35" i="91"/>
  <c r="DT43" i="91"/>
  <c r="DT41" i="91"/>
  <c r="DT40" i="91"/>
  <c r="DT39" i="91"/>
  <c r="DT35" i="91"/>
  <c r="DS43" i="91"/>
  <c r="DS41" i="91"/>
  <c r="DS40" i="91"/>
  <c r="DS39" i="91"/>
  <c r="DS35" i="91"/>
  <c r="DR43" i="91"/>
  <c r="DR41" i="91"/>
  <c r="DR40" i="91"/>
  <c r="DR39" i="91"/>
  <c r="DR35" i="91"/>
  <c r="DQ43" i="91"/>
  <c r="DQ41" i="91"/>
  <c r="DQ40" i="91"/>
  <c r="DQ39" i="91"/>
  <c r="DQ35" i="91"/>
  <c r="DP43" i="91"/>
  <c r="DP41" i="91"/>
  <c r="DP40" i="91"/>
  <c r="DP39" i="91"/>
  <c r="DP35" i="91"/>
  <c r="DO43" i="91"/>
  <c r="DO41" i="91"/>
  <c r="DO40" i="91"/>
  <c r="DO39" i="91"/>
  <c r="DO35" i="91"/>
  <c r="DN43" i="91"/>
  <c r="DN41" i="91"/>
  <c r="DN40" i="91"/>
  <c r="DN39" i="91"/>
  <c r="DN35" i="91"/>
  <c r="DM43" i="91"/>
  <c r="DM41" i="91"/>
  <c r="DM40" i="91"/>
  <c r="DM39" i="91"/>
  <c r="DM35" i="91"/>
  <c r="DL43" i="91"/>
  <c r="DL41" i="91"/>
  <c r="DL40" i="91"/>
  <c r="DL39" i="91"/>
  <c r="DL35" i="91"/>
  <c r="DK43" i="91"/>
  <c r="DK41" i="91"/>
  <c r="DK40" i="91"/>
  <c r="DK39" i="91"/>
  <c r="DK35" i="91"/>
  <c r="DH43" i="91"/>
  <c r="DH41" i="91"/>
  <c r="DH40" i="91"/>
  <c r="DH39" i="91"/>
  <c r="DH35" i="91"/>
  <c r="DG43" i="91"/>
  <c r="DG41" i="91"/>
  <c r="DG40" i="91"/>
  <c r="DG39" i="91"/>
  <c r="DG35" i="91"/>
  <c r="DF43" i="91"/>
  <c r="DF41" i="91"/>
  <c r="DF40" i="91"/>
  <c r="DF39" i="91"/>
  <c r="DF35" i="91"/>
  <c r="DE43" i="91"/>
  <c r="DE41" i="91"/>
  <c r="DE40" i="91"/>
  <c r="DE39" i="91"/>
  <c r="DE35" i="91"/>
  <c r="DD43" i="91"/>
  <c r="DD41" i="91"/>
  <c r="DD40" i="91"/>
  <c r="DD39" i="91"/>
  <c r="DD35" i="91"/>
  <c r="DC43" i="91"/>
  <c r="DC41" i="91"/>
  <c r="DC40" i="91"/>
  <c r="DC39" i="91"/>
  <c r="DC35" i="91"/>
  <c r="DB43" i="91"/>
  <c r="DB41" i="91"/>
  <c r="DB40" i="91"/>
  <c r="DB39" i="91"/>
  <c r="DB35" i="91"/>
  <c r="DA43" i="91"/>
  <c r="DA41" i="91"/>
  <c r="DA40" i="91"/>
  <c r="DA39" i="91"/>
  <c r="DA35" i="91"/>
  <c r="CZ43" i="91"/>
  <c r="CZ41" i="91"/>
  <c r="CZ40" i="91"/>
  <c r="CZ39" i="91"/>
  <c r="CZ35" i="91"/>
  <c r="CY43" i="91"/>
  <c r="CX43" i="91"/>
  <c r="CW43" i="91"/>
  <c r="CT43" i="91"/>
  <c r="CS43" i="91"/>
  <c r="CR43" i="91"/>
  <c r="CQ43" i="91"/>
  <c r="CP43" i="91"/>
  <c r="CO43" i="91"/>
  <c r="CN43" i="91"/>
  <c r="CM43" i="91"/>
  <c r="CL43" i="91"/>
  <c r="CK43" i="91"/>
  <c r="CJ43" i="91"/>
  <c r="CI43" i="91"/>
  <c r="CF43" i="91"/>
  <c r="CE43" i="91"/>
  <c r="CD43" i="91"/>
  <c r="CC43" i="91"/>
  <c r="CB43" i="91"/>
  <c r="CA43" i="91"/>
  <c r="BZ43" i="91"/>
  <c r="BY43" i="91"/>
  <c r="BX43" i="91"/>
  <c r="BW43" i="91"/>
  <c r="BV43" i="91"/>
  <c r="BU43" i="91"/>
  <c r="BR43" i="91"/>
  <c r="BQ43" i="91"/>
  <c r="BP43" i="91"/>
  <c r="BO43" i="91"/>
  <c r="BN43" i="91"/>
  <c r="BM43" i="91"/>
  <c r="BL43" i="91"/>
  <c r="BK43" i="91"/>
  <c r="BJ43" i="91"/>
  <c r="BI43" i="91"/>
  <c r="BH43" i="91"/>
  <c r="BG43" i="91"/>
  <c r="BD43" i="91"/>
  <c r="BC43" i="91"/>
  <c r="BB43" i="91"/>
  <c r="BA43" i="91"/>
  <c r="AZ43" i="91"/>
  <c r="AY43" i="91"/>
  <c r="AX43" i="91"/>
  <c r="AW43" i="91"/>
  <c r="AV43" i="91"/>
  <c r="AU43" i="91"/>
  <c r="AT43" i="91"/>
  <c r="AS43" i="91"/>
  <c r="AP43" i="91"/>
  <c r="AO43" i="91"/>
  <c r="AN43" i="91"/>
  <c r="AM43" i="91"/>
  <c r="AL43" i="91"/>
  <c r="AK43" i="91"/>
  <c r="AJ43" i="91"/>
  <c r="AI43" i="91"/>
  <c r="AH43" i="91"/>
  <c r="AG43" i="91"/>
  <c r="AF43" i="91"/>
  <c r="AE43" i="91"/>
  <c r="AB43" i="91"/>
  <c r="AA43" i="91"/>
  <c r="Z43" i="91"/>
  <c r="Y43" i="91"/>
  <c r="X43" i="91"/>
  <c r="W43" i="91"/>
  <c r="V43" i="91"/>
  <c r="U43" i="91"/>
  <c r="T43" i="91"/>
  <c r="S43" i="91"/>
  <c r="R43" i="91"/>
  <c r="Q43" i="91"/>
  <c r="N43" i="91"/>
  <c r="M43" i="91"/>
  <c r="L43" i="91"/>
  <c r="K43" i="91"/>
  <c r="J43" i="91"/>
  <c r="I43" i="91"/>
  <c r="H43" i="91"/>
  <c r="G43" i="91"/>
  <c r="F43" i="91"/>
  <c r="E43" i="91"/>
  <c r="D43" i="91"/>
  <c r="C43" i="91"/>
  <c r="CY41" i="91"/>
  <c r="CX41" i="91"/>
  <c r="CW41" i="91"/>
  <c r="CT41" i="91"/>
  <c r="CS41" i="91"/>
  <c r="CR41" i="91"/>
  <c r="CQ41" i="91"/>
  <c r="CP41" i="91"/>
  <c r="CO41" i="91"/>
  <c r="CN41" i="91"/>
  <c r="CM41" i="91"/>
  <c r="CL41" i="91"/>
  <c r="CK41" i="91"/>
  <c r="CJ41" i="91"/>
  <c r="CI41" i="91"/>
  <c r="CF41" i="91"/>
  <c r="CE41" i="91"/>
  <c r="CD41" i="91"/>
  <c r="CC41" i="91"/>
  <c r="CB41" i="91"/>
  <c r="CA41" i="91"/>
  <c r="BZ41" i="91"/>
  <c r="BY41" i="91"/>
  <c r="BX41" i="91"/>
  <c r="BW41" i="91"/>
  <c r="BV41" i="91"/>
  <c r="BU41" i="91"/>
  <c r="BR41" i="91"/>
  <c r="BQ41" i="91"/>
  <c r="BP41" i="91"/>
  <c r="BO41" i="91"/>
  <c r="BN41" i="91"/>
  <c r="BM41" i="91"/>
  <c r="BL41" i="91"/>
  <c r="BK41" i="91"/>
  <c r="BJ41" i="91"/>
  <c r="BI41" i="91"/>
  <c r="BH41" i="91"/>
  <c r="BG41" i="91"/>
  <c r="BD41" i="91"/>
  <c r="BC41" i="91"/>
  <c r="BB41" i="91"/>
  <c r="BA41" i="91"/>
  <c r="AZ41" i="91"/>
  <c r="AY41" i="91"/>
  <c r="AX41" i="91"/>
  <c r="AW41" i="91"/>
  <c r="AV41" i="91"/>
  <c r="AU41" i="91"/>
  <c r="AT41" i="91"/>
  <c r="AS41" i="91"/>
  <c r="AP41" i="91"/>
  <c r="AO41" i="91"/>
  <c r="AN41" i="91"/>
  <c r="AM41" i="91"/>
  <c r="AL41" i="91"/>
  <c r="AK41" i="91"/>
  <c r="AJ41" i="91"/>
  <c r="AI41" i="91"/>
  <c r="AH41" i="91"/>
  <c r="AG41" i="91"/>
  <c r="AF41" i="91"/>
  <c r="AE41" i="91"/>
  <c r="AB41" i="91"/>
  <c r="AA41" i="91"/>
  <c r="Z41" i="91"/>
  <c r="Y41" i="91"/>
  <c r="X41" i="91"/>
  <c r="W41" i="91"/>
  <c r="V41" i="91"/>
  <c r="U41" i="91"/>
  <c r="T41" i="91"/>
  <c r="S41" i="91"/>
  <c r="R41" i="91"/>
  <c r="Q41" i="91"/>
  <c r="N41" i="91"/>
  <c r="M41" i="91"/>
  <c r="L41" i="91"/>
  <c r="K41" i="91"/>
  <c r="J41" i="91"/>
  <c r="I41" i="91"/>
  <c r="H41" i="91"/>
  <c r="G41" i="91"/>
  <c r="F41" i="91"/>
  <c r="E41" i="91"/>
  <c r="D41" i="91"/>
  <c r="C41" i="91"/>
  <c r="CY40" i="91"/>
  <c r="CX40" i="91"/>
  <c r="CW40" i="91"/>
  <c r="CT40" i="91"/>
  <c r="CS40" i="91"/>
  <c r="CR40" i="91"/>
  <c r="CQ40" i="91"/>
  <c r="CP40" i="91"/>
  <c r="CO40" i="91"/>
  <c r="CN40" i="91"/>
  <c r="CM40" i="91"/>
  <c r="CL40" i="91"/>
  <c r="CK40" i="91"/>
  <c r="CJ40" i="91"/>
  <c r="CI40" i="91"/>
  <c r="CF40" i="91"/>
  <c r="CE40" i="91"/>
  <c r="CD40" i="91"/>
  <c r="CC40" i="91"/>
  <c r="CB40" i="91"/>
  <c r="CA40" i="91"/>
  <c r="BZ40" i="91"/>
  <c r="BY40" i="91"/>
  <c r="BX40" i="91"/>
  <c r="BW40" i="91"/>
  <c r="BV40" i="91"/>
  <c r="BU40" i="91"/>
  <c r="BR40" i="91"/>
  <c r="BQ40" i="91"/>
  <c r="BP40" i="91"/>
  <c r="BO40" i="91"/>
  <c r="BN40" i="91"/>
  <c r="BM40" i="91"/>
  <c r="BL40" i="91"/>
  <c r="BK40" i="91"/>
  <c r="BJ40" i="91"/>
  <c r="BI40" i="91"/>
  <c r="BH40" i="91"/>
  <c r="BG40" i="91"/>
  <c r="BD40" i="91"/>
  <c r="BC40" i="91"/>
  <c r="BB40" i="91"/>
  <c r="BA40" i="91"/>
  <c r="AZ40" i="91"/>
  <c r="AY40" i="91"/>
  <c r="AX40" i="91"/>
  <c r="AW40" i="91"/>
  <c r="AV40" i="91"/>
  <c r="AU40" i="91"/>
  <c r="AT40" i="91"/>
  <c r="AS40" i="91"/>
  <c r="AP40" i="91"/>
  <c r="AO40" i="91"/>
  <c r="AN40" i="91"/>
  <c r="AM40" i="91"/>
  <c r="AL40" i="91"/>
  <c r="AK40" i="91"/>
  <c r="AJ40" i="91"/>
  <c r="AI40" i="91"/>
  <c r="AH40" i="91"/>
  <c r="AG40" i="91"/>
  <c r="AF40" i="91"/>
  <c r="AE40" i="91"/>
  <c r="AB40" i="91"/>
  <c r="AA40" i="91"/>
  <c r="Z40" i="91"/>
  <c r="Y40" i="91"/>
  <c r="X40" i="91"/>
  <c r="W40" i="91"/>
  <c r="V40" i="91"/>
  <c r="U40" i="91"/>
  <c r="T40" i="91"/>
  <c r="S40" i="91"/>
  <c r="R40" i="91"/>
  <c r="Q40" i="91"/>
  <c r="N40" i="91"/>
  <c r="M40" i="91"/>
  <c r="L40" i="91"/>
  <c r="K40" i="91"/>
  <c r="J40" i="91"/>
  <c r="I40" i="91"/>
  <c r="H40" i="91"/>
  <c r="G40" i="91"/>
  <c r="F40" i="91"/>
  <c r="E40" i="91"/>
  <c r="D40" i="91"/>
  <c r="C40" i="91"/>
  <c r="CY39" i="91"/>
  <c r="CX39" i="91"/>
  <c r="CW39" i="91"/>
  <c r="CT39" i="91"/>
  <c r="CS39" i="91"/>
  <c r="CR39" i="91"/>
  <c r="CQ39" i="91"/>
  <c r="CP39" i="91"/>
  <c r="CO39" i="91"/>
  <c r="CN39" i="91"/>
  <c r="CM39" i="91"/>
  <c r="CL39" i="91"/>
  <c r="CK39" i="91"/>
  <c r="CJ39" i="91"/>
  <c r="CI39" i="91"/>
  <c r="CF39" i="91"/>
  <c r="CE39" i="91"/>
  <c r="CD39" i="91"/>
  <c r="CC39" i="91"/>
  <c r="CB39" i="91"/>
  <c r="CA39" i="91"/>
  <c r="BZ39" i="91"/>
  <c r="BY39" i="91"/>
  <c r="BX39" i="91"/>
  <c r="BW39" i="91"/>
  <c r="BV39" i="91"/>
  <c r="BU39" i="91"/>
  <c r="BR39" i="91"/>
  <c r="BQ39" i="91"/>
  <c r="BP39" i="91"/>
  <c r="BO39" i="91"/>
  <c r="BN39" i="91"/>
  <c r="BM39" i="91"/>
  <c r="BL39" i="91"/>
  <c r="BK39" i="91"/>
  <c r="BJ39" i="91"/>
  <c r="BI39" i="91"/>
  <c r="BH39" i="91"/>
  <c r="BG39" i="91"/>
  <c r="BD39" i="91"/>
  <c r="BC39" i="91"/>
  <c r="BB39" i="91"/>
  <c r="BA39" i="91"/>
  <c r="AZ39" i="91"/>
  <c r="AY39" i="91"/>
  <c r="AX39" i="91"/>
  <c r="AW39" i="91"/>
  <c r="AV39" i="91"/>
  <c r="AU39" i="91"/>
  <c r="AT39" i="91"/>
  <c r="AS39" i="91"/>
  <c r="AP39" i="91"/>
  <c r="AO39" i="91"/>
  <c r="AN39" i="91"/>
  <c r="AM39" i="91"/>
  <c r="AL39" i="91"/>
  <c r="AK39" i="91"/>
  <c r="AJ39" i="91"/>
  <c r="AI39" i="91"/>
  <c r="AH39" i="91"/>
  <c r="AG39" i="91"/>
  <c r="AF39" i="91"/>
  <c r="AE39" i="91"/>
  <c r="AB39" i="91"/>
  <c r="AA39" i="91"/>
  <c r="Z39" i="91"/>
  <c r="Y39" i="91"/>
  <c r="X39" i="91"/>
  <c r="W39" i="91"/>
  <c r="V39" i="91"/>
  <c r="U39" i="91"/>
  <c r="T39" i="91"/>
  <c r="S39" i="91"/>
  <c r="R39" i="91"/>
  <c r="Q39" i="91"/>
  <c r="N39" i="91"/>
  <c r="M39" i="91"/>
  <c r="L39" i="91"/>
  <c r="K39" i="91"/>
  <c r="J39" i="91"/>
  <c r="I39" i="91"/>
  <c r="H39" i="91"/>
  <c r="G39" i="91"/>
  <c r="F39" i="91"/>
  <c r="E39" i="91"/>
  <c r="D39" i="91"/>
  <c r="C39" i="91"/>
  <c r="CY35" i="91"/>
  <c r="CX35" i="91"/>
  <c r="CW35" i="91"/>
  <c r="CT35" i="91"/>
  <c r="CS35" i="91"/>
  <c r="CR35" i="91"/>
  <c r="CQ35" i="91"/>
  <c r="CP35" i="91"/>
  <c r="CO35" i="91"/>
  <c r="CN35" i="91"/>
  <c r="CM35" i="91"/>
  <c r="CL35" i="91"/>
  <c r="CK35" i="91"/>
  <c r="CJ35" i="91"/>
  <c r="CI35" i="91"/>
  <c r="CF35" i="91"/>
  <c r="CE35" i="91"/>
  <c r="CD35" i="91"/>
  <c r="CC35" i="91"/>
  <c r="CB35" i="91"/>
  <c r="CA35" i="91"/>
  <c r="BZ35" i="91"/>
  <c r="BY35" i="91"/>
  <c r="BX35" i="91"/>
  <c r="BW35" i="91"/>
  <c r="BV35" i="91"/>
  <c r="BU35" i="91"/>
  <c r="BR35" i="91"/>
  <c r="BQ35" i="91"/>
  <c r="BP35" i="91"/>
  <c r="BO35" i="91"/>
  <c r="BN35" i="91"/>
  <c r="BM35" i="91"/>
  <c r="BL35" i="91"/>
  <c r="BK35" i="91"/>
  <c r="BJ35" i="91"/>
  <c r="BI35" i="91"/>
  <c r="BH35" i="91"/>
  <c r="BG35" i="91"/>
  <c r="BD35" i="91"/>
  <c r="BC35" i="91"/>
  <c r="BB35" i="91"/>
  <c r="BA35" i="91"/>
  <c r="AZ35" i="91"/>
  <c r="AY35" i="91"/>
  <c r="AX35" i="91"/>
  <c r="AW35" i="91"/>
  <c r="AV35" i="91"/>
  <c r="AU35" i="91"/>
  <c r="AT35" i="91"/>
  <c r="AS35" i="91"/>
  <c r="AP35" i="91"/>
  <c r="AO35" i="91"/>
  <c r="AN35" i="91"/>
  <c r="AM35" i="91"/>
  <c r="AL35" i="91"/>
  <c r="AK35" i="91"/>
  <c r="AJ35" i="91"/>
  <c r="AI35" i="91"/>
  <c r="AH35" i="91"/>
  <c r="AG35" i="91"/>
  <c r="AF35" i="91"/>
  <c r="AE35" i="91"/>
  <c r="AB35" i="91"/>
  <c r="AA35" i="91"/>
  <c r="Z35" i="91"/>
  <c r="Y35" i="91"/>
  <c r="X35" i="91"/>
  <c r="W35" i="91"/>
  <c r="V35" i="91"/>
  <c r="U35" i="91"/>
  <c r="T35" i="91"/>
  <c r="S35" i="91"/>
  <c r="R35" i="91"/>
  <c r="Q35" i="91"/>
  <c r="N35" i="91"/>
  <c r="M35" i="91"/>
  <c r="L35" i="91"/>
  <c r="K35" i="91"/>
  <c r="J35" i="91"/>
  <c r="I35" i="91"/>
  <c r="H35" i="91"/>
  <c r="G35" i="91"/>
  <c r="F35" i="91"/>
  <c r="E35" i="91"/>
  <c r="D35" i="91"/>
  <c r="C35" i="91"/>
  <c r="FL32" i="91"/>
  <c r="FK32" i="91"/>
  <c r="FJ32" i="91"/>
  <c r="FI32" i="91"/>
  <c r="FH32" i="91"/>
  <c r="FG32" i="91"/>
  <c r="FF32" i="91"/>
  <c r="FE32" i="91"/>
  <c r="FD32" i="91"/>
  <c r="FC32" i="91"/>
  <c r="FB32" i="91"/>
  <c r="FA32" i="91"/>
  <c r="EX32" i="91"/>
  <c r="EW32" i="91"/>
  <c r="EV32" i="91"/>
  <c r="EU32" i="91"/>
  <c r="ET32" i="91"/>
  <c r="ES32" i="91"/>
  <c r="ER32" i="91"/>
  <c r="EQ32" i="91"/>
  <c r="EP32" i="91"/>
  <c r="EO32" i="91"/>
  <c r="EN32" i="91"/>
  <c r="EM32" i="91"/>
  <c r="EJ32" i="91"/>
  <c r="EI32" i="91"/>
  <c r="EH32" i="91"/>
  <c r="EG32" i="91"/>
  <c r="EF32" i="91"/>
  <c r="EE32" i="91"/>
  <c r="ED32" i="91"/>
  <c r="EC32" i="91"/>
  <c r="EB32" i="91"/>
  <c r="EA32" i="91"/>
  <c r="DZ32" i="91"/>
  <c r="DY32" i="91"/>
  <c r="DV32" i="91"/>
  <c r="DU32" i="91"/>
  <c r="DT32" i="91"/>
  <c r="DS32" i="91"/>
  <c r="DR32" i="91"/>
  <c r="DQ32" i="91"/>
  <c r="DP32" i="91"/>
  <c r="DO32" i="91"/>
  <c r="DN32" i="91"/>
  <c r="DM32" i="91"/>
  <c r="DL32" i="91"/>
  <c r="DK32" i="91"/>
  <c r="DH32" i="91"/>
  <c r="DG32" i="91"/>
  <c r="DF32" i="91"/>
  <c r="DE32" i="91"/>
  <c r="DD32" i="91"/>
  <c r="DC32" i="91"/>
  <c r="DB32" i="91"/>
  <c r="DA32" i="91"/>
  <c r="CZ32" i="91"/>
  <c r="CY32" i="91"/>
  <c r="CX32" i="91"/>
  <c r="CW32" i="91"/>
  <c r="CT32" i="91"/>
  <c r="CS32" i="91"/>
  <c r="CR32" i="91"/>
  <c r="CQ32" i="91"/>
  <c r="CP32" i="91"/>
  <c r="CO32" i="91"/>
  <c r="CN32" i="91"/>
  <c r="CM32" i="91"/>
  <c r="CL32" i="91"/>
  <c r="CK32" i="91"/>
  <c r="CJ32" i="91"/>
  <c r="CI32" i="91"/>
  <c r="CF32" i="91"/>
  <c r="CE32" i="91"/>
  <c r="CD32" i="91"/>
  <c r="CC32" i="91"/>
  <c r="CB32" i="91"/>
  <c r="CA32" i="91"/>
  <c r="BZ32" i="91"/>
  <c r="BY32" i="91"/>
  <c r="BX32" i="91"/>
  <c r="BW32" i="91"/>
  <c r="BV32" i="91"/>
  <c r="BU32" i="91"/>
  <c r="BR32" i="91"/>
  <c r="BQ32" i="91"/>
  <c r="BP32" i="91"/>
  <c r="BO32" i="91"/>
  <c r="BN32" i="91"/>
  <c r="BM32" i="91"/>
  <c r="BL32" i="91"/>
  <c r="BK32" i="91"/>
  <c r="BJ32" i="91"/>
  <c r="BI32" i="91"/>
  <c r="BH32" i="91"/>
  <c r="BG32" i="91"/>
  <c r="BD32" i="91"/>
  <c r="BC32" i="91"/>
  <c r="BB32" i="91"/>
  <c r="BA32" i="91"/>
  <c r="AZ32" i="91"/>
  <c r="AY32" i="91"/>
  <c r="AX32" i="91"/>
  <c r="AW32" i="91"/>
  <c r="AV32" i="91"/>
  <c r="AU32" i="91"/>
  <c r="AT32" i="91"/>
  <c r="AS32" i="91"/>
  <c r="AP32" i="91"/>
  <c r="AO32" i="91"/>
  <c r="AN32" i="91"/>
  <c r="AM32" i="91"/>
  <c r="AL32" i="91"/>
  <c r="AK32" i="91"/>
  <c r="AJ32" i="91"/>
  <c r="AI32" i="91"/>
  <c r="AH32" i="91"/>
  <c r="AG32" i="91"/>
  <c r="AF32" i="91"/>
  <c r="AE32" i="91"/>
  <c r="FL27" i="91"/>
  <c r="FK27" i="91"/>
  <c r="FJ27" i="91"/>
  <c r="FI27" i="91"/>
  <c r="FH27" i="91"/>
  <c r="FG27" i="91"/>
  <c r="FF27" i="91"/>
  <c r="FE27" i="91"/>
  <c r="FD27" i="91"/>
  <c r="FC27" i="91"/>
  <c r="FB27" i="91"/>
  <c r="FA27" i="91"/>
  <c r="EX27" i="91"/>
  <c r="EW27" i="91"/>
  <c r="EV27" i="91"/>
  <c r="EU27" i="91"/>
  <c r="ET27" i="91"/>
  <c r="ES27" i="91"/>
  <c r="ER27" i="91"/>
  <c r="EQ27" i="91"/>
  <c r="EP27" i="91"/>
  <c r="EO27" i="91"/>
  <c r="EN27" i="91"/>
  <c r="EM27" i="91"/>
  <c r="EJ27" i="91"/>
  <c r="EI27" i="91"/>
  <c r="EH27" i="91"/>
  <c r="EG27" i="91"/>
  <c r="EF27" i="91"/>
  <c r="EE27" i="91"/>
  <c r="ED27" i="91"/>
  <c r="EC27" i="91"/>
  <c r="EB27" i="91"/>
  <c r="EA27" i="91"/>
  <c r="DZ27" i="91"/>
  <c r="DY27" i="91"/>
  <c r="DV27" i="91"/>
  <c r="DU27" i="91"/>
  <c r="DT27" i="91"/>
  <c r="DS27" i="91"/>
  <c r="DR27" i="91"/>
  <c r="DQ27" i="91"/>
  <c r="DP27" i="91"/>
  <c r="DO27" i="91"/>
  <c r="DN27" i="91"/>
  <c r="DM27" i="91"/>
  <c r="DL27" i="91"/>
  <c r="DK27" i="91"/>
  <c r="DH27" i="91"/>
  <c r="DG27" i="91"/>
  <c r="DF27" i="91"/>
  <c r="DE27" i="91"/>
  <c r="DD27" i="91"/>
  <c r="DC27" i="91"/>
  <c r="DB27" i="91"/>
  <c r="DA27" i="91"/>
  <c r="CZ27" i="91"/>
  <c r="CY27" i="91"/>
  <c r="CX27" i="91"/>
  <c r="CW27" i="91"/>
  <c r="CT27" i="91"/>
  <c r="CS27" i="91"/>
  <c r="CR27" i="91"/>
  <c r="CQ27" i="91"/>
  <c r="CP27" i="91"/>
  <c r="CO27" i="91"/>
  <c r="CN27" i="91"/>
  <c r="CM27" i="91"/>
  <c r="CL27" i="91"/>
  <c r="CK27" i="91"/>
  <c r="CJ27" i="91"/>
  <c r="CI27" i="91"/>
  <c r="CF27" i="91"/>
  <c r="CE27" i="91"/>
  <c r="CD27" i="91"/>
  <c r="CC27" i="91"/>
  <c r="CB27" i="91"/>
  <c r="CA27" i="91"/>
  <c r="BZ27" i="91"/>
  <c r="BY27" i="91"/>
  <c r="BX27" i="91"/>
  <c r="BW27" i="91"/>
  <c r="BV27" i="91"/>
  <c r="BU27" i="91"/>
  <c r="BR27" i="91"/>
  <c r="BQ27" i="91"/>
  <c r="BP27" i="91"/>
  <c r="BO27" i="91"/>
  <c r="BN27" i="91"/>
  <c r="BM27" i="91"/>
  <c r="BL27" i="91"/>
  <c r="BK27" i="91"/>
  <c r="BJ27" i="91"/>
  <c r="BI27" i="91"/>
  <c r="BH27" i="91"/>
  <c r="BG27" i="91"/>
  <c r="BD27" i="91"/>
  <c r="BC27" i="91"/>
  <c r="BB27" i="91"/>
  <c r="BA27" i="91"/>
  <c r="AZ27" i="91"/>
  <c r="AY27" i="91"/>
  <c r="AX27" i="91"/>
  <c r="AW27" i="91"/>
  <c r="AV27" i="91"/>
  <c r="AU27" i="91"/>
  <c r="AT27" i="91"/>
  <c r="AS27" i="91"/>
  <c r="AP27" i="91"/>
  <c r="AO27" i="91"/>
  <c r="AN27" i="91"/>
  <c r="AM27" i="91"/>
  <c r="AL27" i="91"/>
  <c r="AK27" i="91"/>
  <c r="AJ27" i="91"/>
  <c r="AI27" i="91"/>
  <c r="AH27" i="91"/>
  <c r="AG27" i="91"/>
  <c r="AF27" i="91"/>
  <c r="AE27" i="91"/>
  <c r="AB27" i="91"/>
  <c r="AA27" i="91"/>
  <c r="Z27" i="91"/>
  <c r="Y27" i="91"/>
  <c r="X27" i="91"/>
  <c r="W27" i="91"/>
  <c r="V27" i="91"/>
  <c r="U27" i="91"/>
  <c r="T27" i="91"/>
  <c r="S27" i="91"/>
  <c r="R27" i="91"/>
  <c r="Q27" i="91"/>
  <c r="N27" i="91"/>
  <c r="M27" i="91"/>
  <c r="L27" i="91"/>
  <c r="K27" i="91"/>
  <c r="J27" i="91"/>
  <c r="I27" i="91"/>
  <c r="H27" i="91"/>
  <c r="G27" i="91"/>
  <c r="F27" i="91"/>
  <c r="E27" i="91"/>
  <c r="D27" i="91"/>
  <c r="C27" i="91"/>
  <c r="FL16" i="91"/>
  <c r="FK16" i="91"/>
  <c r="FJ16" i="91"/>
  <c r="FI16" i="91"/>
  <c r="FH16" i="91"/>
  <c r="FG16" i="91"/>
  <c r="FF16" i="91"/>
  <c r="FE16" i="91"/>
  <c r="FD16" i="91"/>
  <c r="FC16" i="91"/>
  <c r="FB16" i="91"/>
  <c r="FA16" i="91"/>
  <c r="EX16" i="91"/>
  <c r="EW16" i="91"/>
  <c r="EV16" i="91"/>
  <c r="EU16" i="91"/>
  <c r="ET16" i="91"/>
  <c r="ES16" i="91"/>
  <c r="ER16" i="91"/>
  <c r="EQ16" i="91"/>
  <c r="EP16" i="91"/>
  <c r="EO16" i="91"/>
  <c r="EN16" i="91"/>
  <c r="EM16" i="91"/>
  <c r="EJ16" i="91"/>
  <c r="EI16" i="91"/>
  <c r="EH16" i="91"/>
  <c r="EG16" i="91"/>
  <c r="EF16" i="91"/>
  <c r="EE16" i="91"/>
  <c r="ED16" i="91"/>
  <c r="EC16" i="91"/>
  <c r="EB16" i="91"/>
  <c r="EA16" i="91"/>
  <c r="DZ16" i="91"/>
  <c r="DY16" i="91"/>
  <c r="DV16" i="91"/>
  <c r="DU16" i="91"/>
  <c r="DT16" i="91"/>
  <c r="DS16" i="91"/>
  <c r="DR16" i="91"/>
  <c r="DQ16" i="91"/>
  <c r="DP16" i="91"/>
  <c r="DO16" i="91"/>
  <c r="DN16" i="91"/>
  <c r="DM16" i="91"/>
  <c r="DL16" i="91"/>
  <c r="DK16" i="91"/>
  <c r="DH16" i="91"/>
  <c r="DG16" i="91"/>
  <c r="DF16" i="91"/>
  <c r="DE16" i="91"/>
  <c r="DD16" i="91"/>
  <c r="DC16" i="91"/>
  <c r="DB16" i="91"/>
  <c r="DA16" i="91"/>
  <c r="CZ16" i="91"/>
  <c r="CY16" i="91"/>
  <c r="CX16" i="91"/>
  <c r="CW16" i="91"/>
  <c r="CT16" i="91"/>
  <c r="CS16" i="91"/>
  <c r="CR16" i="91"/>
  <c r="CQ16" i="91"/>
  <c r="CP16" i="91"/>
  <c r="CO16" i="91"/>
  <c r="CN16" i="91"/>
  <c r="CM16" i="91"/>
  <c r="CL16" i="91"/>
  <c r="CK16" i="91"/>
  <c r="CJ16" i="91"/>
  <c r="CI16" i="91"/>
  <c r="CF16" i="91"/>
  <c r="CE16" i="91"/>
  <c r="CD16" i="91"/>
  <c r="CC16" i="91"/>
  <c r="CB16" i="91"/>
  <c r="CA16" i="91"/>
  <c r="BZ16" i="91"/>
  <c r="BY16" i="91"/>
  <c r="BX16" i="91"/>
  <c r="BW16" i="91"/>
  <c r="BV16" i="91"/>
  <c r="BU16" i="91"/>
  <c r="BR16" i="91"/>
  <c r="BQ16" i="91"/>
  <c r="BP16" i="91"/>
  <c r="BO16" i="91"/>
  <c r="BN16" i="91"/>
  <c r="BM16" i="91"/>
  <c r="BL16" i="91"/>
  <c r="BK16" i="91"/>
  <c r="BJ16" i="91"/>
  <c r="BI16" i="91"/>
  <c r="BH16" i="91"/>
  <c r="BG16" i="91"/>
  <c r="BD16" i="91"/>
  <c r="BC16" i="91"/>
  <c r="BB16" i="91"/>
  <c r="BA16" i="91"/>
  <c r="AZ16" i="91"/>
  <c r="AY16" i="91"/>
  <c r="AX16" i="91"/>
  <c r="AW16" i="91"/>
  <c r="AV16" i="91"/>
  <c r="AU16" i="91"/>
  <c r="AT16" i="91"/>
  <c r="AS16" i="91"/>
  <c r="AP16" i="91"/>
  <c r="AO16" i="91"/>
  <c r="AN16" i="91"/>
  <c r="AM16" i="91"/>
  <c r="AL16" i="91"/>
  <c r="AK16" i="91"/>
  <c r="AJ16" i="91"/>
  <c r="AI16" i="91"/>
  <c r="AH16" i="91"/>
  <c r="AG16" i="91"/>
  <c r="AF16" i="91"/>
  <c r="AE16" i="91"/>
  <c r="AB16" i="91"/>
  <c r="AA16" i="91"/>
  <c r="Z16" i="91"/>
  <c r="Y16" i="91"/>
  <c r="X16" i="91"/>
  <c r="W16" i="91"/>
  <c r="V16" i="91"/>
  <c r="U16" i="91"/>
  <c r="T16" i="91"/>
  <c r="S16" i="91"/>
  <c r="R16" i="91"/>
  <c r="Q16" i="91"/>
  <c r="N16" i="91"/>
  <c r="M16" i="91"/>
  <c r="L16" i="91"/>
  <c r="K16" i="91"/>
  <c r="J16" i="91"/>
  <c r="I16" i="91"/>
  <c r="H16" i="91"/>
  <c r="G16" i="91"/>
  <c r="F16" i="91"/>
  <c r="E16" i="91"/>
  <c r="D16" i="91"/>
  <c r="C16" i="91"/>
  <c r="FL9" i="91"/>
  <c r="FK9" i="91"/>
  <c r="FJ9" i="91"/>
  <c r="FI9" i="91"/>
  <c r="FH9" i="91"/>
  <c r="FG9" i="91"/>
  <c r="FF9" i="91"/>
  <c r="FE9" i="91"/>
  <c r="FD9" i="91"/>
  <c r="FC9" i="91"/>
  <c r="FB9" i="91"/>
  <c r="FA9" i="91"/>
  <c r="EX9" i="91"/>
  <c r="EW9" i="91"/>
  <c r="EV9" i="91"/>
  <c r="EU9" i="91"/>
  <c r="ET9" i="91"/>
  <c r="ES9" i="91"/>
  <c r="ER9" i="91"/>
  <c r="EQ9" i="91"/>
  <c r="EP9" i="91"/>
  <c r="EO9" i="91"/>
  <c r="EN9" i="91"/>
  <c r="EM9" i="91"/>
  <c r="EJ9" i="91"/>
  <c r="EI9" i="91"/>
  <c r="EH9" i="91"/>
  <c r="EG9" i="91"/>
  <c r="EF9" i="91"/>
  <c r="EE9" i="91"/>
  <c r="ED9" i="91"/>
  <c r="EC9" i="91"/>
  <c r="EB9" i="91"/>
  <c r="EA9" i="91"/>
  <c r="DZ9" i="91"/>
  <c r="DY9" i="91"/>
  <c r="DV9" i="91"/>
  <c r="DU9" i="91"/>
  <c r="DT9" i="91"/>
  <c r="DS9" i="91"/>
  <c r="DR9" i="91"/>
  <c r="DQ9" i="91"/>
  <c r="DP9" i="91"/>
  <c r="DO9" i="91"/>
  <c r="DN9" i="91"/>
  <c r="DM9" i="91"/>
  <c r="DL9" i="91"/>
  <c r="DK9" i="91"/>
  <c r="DH9" i="91"/>
  <c r="DG9" i="91"/>
  <c r="DF9" i="91"/>
  <c r="DE9" i="91"/>
  <c r="DD9" i="91"/>
  <c r="DC9" i="91"/>
  <c r="DB9" i="91"/>
  <c r="DA9" i="91"/>
  <c r="CZ9" i="91"/>
  <c r="CY9" i="91"/>
  <c r="CX9" i="91"/>
  <c r="CW9" i="91"/>
  <c r="CT9" i="91"/>
  <c r="CS9" i="91"/>
  <c r="CR9" i="91"/>
  <c r="CQ9" i="91"/>
  <c r="CP9" i="91"/>
  <c r="CO9" i="91"/>
  <c r="CN9" i="91"/>
  <c r="CM9" i="91"/>
  <c r="CL9" i="91"/>
  <c r="CK9" i="91"/>
  <c r="CJ9" i="91"/>
  <c r="CI9" i="91"/>
  <c r="CF9" i="91"/>
  <c r="CE9" i="91"/>
  <c r="CD9" i="91"/>
  <c r="CC9" i="91"/>
  <c r="CB9" i="91"/>
  <c r="CA9" i="91"/>
  <c r="BZ9" i="91"/>
  <c r="BY9" i="91"/>
  <c r="BX9" i="91"/>
  <c r="BW9" i="91"/>
  <c r="BV9" i="91"/>
  <c r="BU9" i="91"/>
  <c r="BR9" i="91"/>
  <c r="BQ9" i="91"/>
  <c r="BP9" i="91"/>
  <c r="BO9" i="91"/>
  <c r="BN9" i="91"/>
  <c r="BM9" i="91"/>
  <c r="BL9" i="91"/>
  <c r="BK9" i="91"/>
  <c r="BJ9" i="91"/>
  <c r="BI9" i="91"/>
  <c r="BH9" i="91"/>
  <c r="BG9" i="91"/>
  <c r="BD9" i="91"/>
  <c r="BC9" i="91"/>
  <c r="BB9" i="91"/>
  <c r="BA9" i="91"/>
  <c r="AZ9" i="91"/>
  <c r="AY9" i="91"/>
  <c r="AX9" i="91"/>
  <c r="AW9" i="91"/>
  <c r="AV9" i="91"/>
  <c r="AU9" i="91"/>
  <c r="AT9" i="91"/>
  <c r="AS9" i="91"/>
  <c r="AP9" i="91"/>
  <c r="AO9" i="91"/>
  <c r="AN9" i="91"/>
  <c r="AM9" i="91"/>
  <c r="AL9" i="91"/>
  <c r="AK9" i="91"/>
  <c r="AJ9" i="91"/>
  <c r="AI9" i="91"/>
  <c r="AH9" i="91"/>
  <c r="AG9" i="91"/>
  <c r="AF9" i="91"/>
  <c r="AE9" i="91"/>
  <c r="AB9" i="91"/>
  <c r="AA9" i="91"/>
  <c r="Z9" i="91"/>
  <c r="Y9" i="91"/>
  <c r="X9" i="91"/>
  <c r="W9" i="91"/>
  <c r="V9" i="91"/>
  <c r="U9" i="91"/>
  <c r="T9" i="91"/>
  <c r="S9" i="91"/>
  <c r="R9" i="91"/>
  <c r="Q9" i="91"/>
  <c r="N9" i="91"/>
  <c r="M9" i="91"/>
  <c r="L9" i="91"/>
  <c r="K9" i="91"/>
  <c r="J9" i="91"/>
  <c r="I9" i="91"/>
  <c r="H9" i="91"/>
  <c r="G9" i="91"/>
  <c r="F9" i="91"/>
  <c r="E9" i="91"/>
  <c r="D9" i="91"/>
  <c r="C9" i="91"/>
  <c r="DB13" i="92" l="1"/>
  <c r="DB13" i="91"/>
  <c r="FL29" i="85"/>
  <c r="FK29" i="85"/>
  <c r="FJ29" i="85"/>
  <c r="FI29" i="85"/>
  <c r="FH29" i="85"/>
  <c r="FG29" i="85"/>
  <c r="FF29" i="85"/>
  <c r="FE29" i="85"/>
  <c r="FD29" i="85"/>
  <c r="FC29" i="85"/>
  <c r="FB29" i="85"/>
  <c r="FA29" i="85"/>
  <c r="EX29" i="85"/>
  <c r="EW29" i="85"/>
  <c r="EV29" i="85"/>
  <c r="EU29" i="85"/>
  <c r="ET29" i="85"/>
  <c r="ES29" i="85"/>
  <c r="ER29" i="85"/>
  <c r="EQ29" i="85"/>
  <c r="EP29" i="85"/>
  <c r="EO29" i="85"/>
  <c r="EN29" i="85"/>
  <c r="EM29" i="85"/>
  <c r="EJ29" i="85"/>
  <c r="EI29" i="85"/>
  <c r="EH29" i="85"/>
  <c r="EG29" i="85"/>
  <c r="EF29" i="85"/>
  <c r="EE29" i="85"/>
  <c r="ED29" i="85"/>
  <c r="EC29" i="85"/>
  <c r="EB29" i="85"/>
  <c r="EA29" i="85"/>
  <c r="DZ29" i="85"/>
  <c r="DY29" i="85"/>
  <c r="DV29" i="85"/>
  <c r="DU29" i="85"/>
  <c r="DT29" i="85"/>
  <c r="DS29" i="85"/>
  <c r="DR29" i="85"/>
  <c r="DQ29" i="85"/>
  <c r="DP29" i="85"/>
  <c r="DO29" i="85"/>
  <c r="DN29" i="85"/>
  <c r="DM29" i="85"/>
  <c r="DL29" i="85"/>
  <c r="DK29" i="85"/>
  <c r="DH29" i="85"/>
  <c r="DG29" i="85"/>
  <c r="DF29" i="85"/>
  <c r="DE29" i="85"/>
  <c r="DD29" i="85"/>
  <c r="DC29" i="85"/>
  <c r="DB29" i="85"/>
  <c r="DA29" i="85"/>
  <c r="CZ29" i="85"/>
  <c r="CY29" i="85"/>
  <c r="CX29" i="85"/>
  <c r="CW29" i="85"/>
  <c r="CT29" i="85"/>
  <c r="CS29" i="85"/>
  <c r="CR29" i="85"/>
  <c r="CQ29" i="85"/>
  <c r="CP29" i="85"/>
  <c r="CO29" i="85"/>
  <c r="CN29" i="85"/>
  <c r="CM29" i="85"/>
  <c r="CL29" i="85"/>
  <c r="CK29" i="85"/>
  <c r="CJ29" i="85"/>
  <c r="CI29" i="85"/>
  <c r="CF29" i="85"/>
  <c r="CE29" i="85"/>
  <c r="CD29" i="85"/>
  <c r="CC29" i="85"/>
  <c r="CB29" i="85"/>
  <c r="CA29" i="85"/>
  <c r="BZ29" i="85"/>
  <c r="BY29" i="85"/>
  <c r="BX29" i="85"/>
  <c r="BW29" i="85"/>
  <c r="BV29" i="85"/>
  <c r="BU29" i="85"/>
  <c r="BR29" i="85"/>
  <c r="BQ29" i="85"/>
  <c r="BP29" i="85"/>
  <c r="BO29" i="85"/>
  <c r="BN29" i="85"/>
  <c r="BM29" i="85"/>
  <c r="BL29" i="85"/>
  <c r="BK29" i="85"/>
  <c r="BJ29" i="85"/>
  <c r="BI29" i="85"/>
  <c r="BH29" i="85"/>
  <c r="BG29" i="85"/>
  <c r="BD29" i="85"/>
  <c r="BC29" i="85"/>
  <c r="BB29" i="85"/>
  <c r="BA29" i="85"/>
  <c r="AZ29" i="85"/>
  <c r="AY29" i="85"/>
  <c r="AX29" i="85"/>
  <c r="AW29" i="85"/>
  <c r="AV29" i="85"/>
  <c r="AU29" i="85"/>
  <c r="AT29" i="85"/>
  <c r="AS29" i="85"/>
  <c r="AP29" i="85"/>
  <c r="AO29" i="85"/>
  <c r="AN29" i="85"/>
  <c r="AM29" i="85"/>
  <c r="AL29" i="85"/>
  <c r="AK29" i="85"/>
  <c r="AJ29" i="85"/>
  <c r="AI29" i="85"/>
  <c r="AH29" i="85"/>
  <c r="AG29" i="85"/>
  <c r="AF29" i="85"/>
  <c r="AE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FL28" i="85"/>
  <c r="FK28" i="85"/>
  <c r="FJ28" i="85"/>
  <c r="FI28" i="85"/>
  <c r="FH28" i="85"/>
  <c r="FG28" i="85"/>
  <c r="FF28" i="85"/>
  <c r="FE28" i="85"/>
  <c r="FD28" i="85"/>
  <c r="FC28" i="85"/>
  <c r="FB28" i="85"/>
  <c r="FA28" i="85"/>
  <c r="EX28" i="85"/>
  <c r="EW28" i="85"/>
  <c r="EV28" i="85"/>
  <c r="EU28" i="85"/>
  <c r="ET28" i="85"/>
  <c r="ES28" i="85"/>
  <c r="ER28" i="85"/>
  <c r="EQ28" i="85"/>
  <c r="EP28" i="85"/>
  <c r="EO28" i="85"/>
  <c r="EN28" i="85"/>
  <c r="EM28" i="85"/>
  <c r="EJ28" i="85"/>
  <c r="EI28" i="85"/>
  <c r="EH28" i="85"/>
  <c r="EG28" i="85"/>
  <c r="EF28" i="85"/>
  <c r="EE28" i="85"/>
  <c r="ED28" i="85"/>
  <c r="EC28" i="85"/>
  <c r="EB28" i="85"/>
  <c r="EA28" i="85"/>
  <c r="DZ28" i="85"/>
  <c r="DY28" i="85"/>
  <c r="DV28" i="85"/>
  <c r="DU28" i="85"/>
  <c r="DT28" i="85"/>
  <c r="DS28" i="85"/>
  <c r="DR28" i="85"/>
  <c r="DQ28" i="85"/>
  <c r="DP28" i="85"/>
  <c r="DO28" i="85"/>
  <c r="DN28" i="85"/>
  <c r="DM28" i="85"/>
  <c r="DL28" i="85"/>
  <c r="DK28" i="85"/>
  <c r="DH28" i="85"/>
  <c r="DG28" i="85"/>
  <c r="DF28" i="85"/>
  <c r="DE28" i="85"/>
  <c r="DD28" i="85"/>
  <c r="DC28" i="85"/>
  <c r="DB28" i="85"/>
  <c r="DA28" i="85"/>
  <c r="CZ28" i="85"/>
  <c r="CY28" i="85"/>
  <c r="CX28" i="85"/>
  <c r="CW28" i="85"/>
  <c r="CT28" i="85"/>
  <c r="CS28" i="85"/>
  <c r="CR28" i="85"/>
  <c r="CQ28" i="85"/>
  <c r="CP28" i="85"/>
  <c r="CO28" i="85"/>
  <c r="CN28" i="85"/>
  <c r="CM28" i="85"/>
  <c r="CL28" i="85"/>
  <c r="CK28" i="85"/>
  <c r="CJ28" i="85"/>
  <c r="CI28" i="85"/>
  <c r="CF28" i="85"/>
  <c r="CE28" i="85"/>
  <c r="CD28" i="85"/>
  <c r="CC28" i="85"/>
  <c r="CB28" i="85"/>
  <c r="CA28" i="85"/>
  <c r="BZ28" i="85"/>
  <c r="BY28" i="85"/>
  <c r="BX28" i="85"/>
  <c r="BW28" i="85"/>
  <c r="BV28" i="85"/>
  <c r="BU28" i="85"/>
  <c r="BR28" i="85"/>
  <c r="BQ28" i="85"/>
  <c r="BP28" i="85"/>
  <c r="BO28" i="85"/>
  <c r="BN28" i="85"/>
  <c r="BM28" i="85"/>
  <c r="BL28" i="85"/>
  <c r="BK28" i="85"/>
  <c r="BJ28" i="85"/>
  <c r="BI28" i="85"/>
  <c r="BH28" i="85"/>
  <c r="BG28" i="85"/>
  <c r="BD28" i="85"/>
  <c r="BC28" i="85"/>
  <c r="BB28" i="85"/>
  <c r="BA28" i="85"/>
  <c r="AZ28" i="85"/>
  <c r="AY28" i="85"/>
  <c r="AX28" i="85"/>
  <c r="AW28" i="85"/>
  <c r="AV28" i="85"/>
  <c r="AU28" i="85"/>
  <c r="AT28" i="85"/>
  <c r="AS28" i="85"/>
  <c r="AP28" i="85"/>
  <c r="AO28" i="85"/>
  <c r="AN28" i="85"/>
  <c r="AM28" i="85"/>
  <c r="AL28" i="85"/>
  <c r="AK28" i="85"/>
  <c r="AJ28" i="85"/>
  <c r="AI28" i="85"/>
  <c r="AH28" i="85"/>
  <c r="AG28" i="85"/>
  <c r="AF28" i="85"/>
  <c r="AE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FL27" i="85"/>
  <c r="FK27" i="85"/>
  <c r="FJ27" i="85"/>
  <c r="FI27" i="85"/>
  <c r="FH27" i="85"/>
  <c r="FG27" i="85"/>
  <c r="FF27" i="85"/>
  <c r="FE27" i="85"/>
  <c r="FD27" i="85"/>
  <c r="FC27" i="85"/>
  <c r="FB27" i="85"/>
  <c r="FA27" i="85"/>
  <c r="EX27" i="85"/>
  <c r="EW27" i="85"/>
  <c r="EV27" i="85"/>
  <c r="EU27" i="85"/>
  <c r="ET27" i="85"/>
  <c r="ES27" i="85"/>
  <c r="ER27" i="85"/>
  <c r="EQ27" i="85"/>
  <c r="EP27" i="85"/>
  <c r="EO27" i="85"/>
  <c r="EN27" i="85"/>
  <c r="EM27" i="85"/>
  <c r="EJ27" i="85"/>
  <c r="EI27" i="85"/>
  <c r="EH27" i="85"/>
  <c r="EG27" i="85"/>
  <c r="EF27" i="85"/>
  <c r="EE27" i="85"/>
  <c r="ED27" i="85"/>
  <c r="EC27" i="85"/>
  <c r="EB27" i="85"/>
  <c r="EA27" i="85"/>
  <c r="DZ27" i="85"/>
  <c r="DY27" i="85"/>
  <c r="DV27" i="85"/>
  <c r="DU27" i="85"/>
  <c r="DT27" i="85"/>
  <c r="DS27" i="85"/>
  <c r="DR27" i="85"/>
  <c r="DQ27" i="85"/>
  <c r="DP27" i="85"/>
  <c r="DO27" i="85"/>
  <c r="DN27" i="85"/>
  <c r="DM27" i="85"/>
  <c r="DL27" i="85"/>
  <c r="DK27" i="85"/>
  <c r="DH27" i="85"/>
  <c r="DG27" i="85"/>
  <c r="DF27" i="85"/>
  <c r="DE27" i="85"/>
  <c r="DD27" i="85"/>
  <c r="DC27" i="85"/>
  <c r="DB27" i="85"/>
  <c r="DA27" i="85"/>
  <c r="CZ27" i="85"/>
  <c r="CY27" i="85"/>
  <c r="CX27" i="85"/>
  <c r="CW27" i="85"/>
  <c r="CT27" i="85"/>
  <c r="CS27" i="85"/>
  <c r="CR27" i="85"/>
  <c r="CQ27" i="85"/>
  <c r="CP27" i="85"/>
  <c r="CO27" i="85"/>
  <c r="CN27" i="85"/>
  <c r="CM27" i="85"/>
  <c r="CL27" i="85"/>
  <c r="CK27" i="85"/>
  <c r="CJ27" i="85"/>
  <c r="CI27" i="85"/>
  <c r="CF27" i="85"/>
  <c r="CE27" i="85"/>
  <c r="CD27" i="85"/>
  <c r="CC27" i="85"/>
  <c r="CB27" i="85"/>
  <c r="CA27" i="85"/>
  <c r="BZ27" i="85"/>
  <c r="BY27" i="85"/>
  <c r="BX27" i="85"/>
  <c r="BW27" i="85"/>
  <c r="BV27" i="85"/>
  <c r="BU27" i="85"/>
  <c r="BR27" i="85"/>
  <c r="BQ27" i="85"/>
  <c r="BP27" i="85"/>
  <c r="BO27" i="85"/>
  <c r="BN27" i="85"/>
  <c r="BM27" i="85"/>
  <c r="BL27" i="85"/>
  <c r="BK27" i="85"/>
  <c r="BJ27" i="85"/>
  <c r="BI27" i="85"/>
  <c r="BH27" i="85"/>
  <c r="BG27" i="85"/>
  <c r="BD27" i="85"/>
  <c r="BC27" i="85"/>
  <c r="BB27" i="85"/>
  <c r="BA27" i="85"/>
  <c r="AZ27" i="85"/>
  <c r="AY27" i="85"/>
  <c r="AX27" i="85"/>
  <c r="AW27" i="85"/>
  <c r="AV27" i="85"/>
  <c r="AU27" i="85"/>
  <c r="AT27" i="85"/>
  <c r="AS27" i="85"/>
  <c r="AP27" i="85"/>
  <c r="AO27" i="85"/>
  <c r="AN27" i="85"/>
  <c r="AM27" i="85"/>
  <c r="AL27" i="85"/>
  <c r="AK27" i="85"/>
  <c r="AJ27" i="85"/>
  <c r="AI27" i="85"/>
  <c r="AH27" i="85"/>
  <c r="AG27" i="85"/>
  <c r="AF27" i="85"/>
  <c r="AE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FL26" i="85"/>
  <c r="FK26" i="85"/>
  <c r="FJ26" i="85"/>
  <c r="FI26" i="85"/>
  <c r="FH26" i="85"/>
  <c r="FG26" i="85"/>
  <c r="FF26" i="85"/>
  <c r="FE26" i="85"/>
  <c r="FD26" i="85"/>
  <c r="FC26" i="85"/>
  <c r="FB26" i="85"/>
  <c r="FA26" i="85"/>
  <c r="EX26" i="85"/>
  <c r="EW26" i="85"/>
  <c r="EV26" i="85"/>
  <c r="EU26" i="85"/>
  <c r="ET26" i="85"/>
  <c r="ES26" i="85"/>
  <c r="ER26" i="85"/>
  <c r="EQ26" i="85"/>
  <c r="EP26" i="85"/>
  <c r="EO26" i="85"/>
  <c r="EN26" i="85"/>
  <c r="EM26" i="85"/>
  <c r="EJ26" i="85"/>
  <c r="EI26" i="85"/>
  <c r="EH26" i="85"/>
  <c r="EG26" i="85"/>
  <c r="EF26" i="85"/>
  <c r="EE26" i="85"/>
  <c r="ED26" i="85"/>
  <c r="EC26" i="85"/>
  <c r="EB26" i="85"/>
  <c r="EA26" i="85"/>
  <c r="DZ26" i="85"/>
  <c r="DY26" i="85"/>
  <c r="DV26" i="85"/>
  <c r="DU26" i="85"/>
  <c r="DT26" i="85"/>
  <c r="DS26" i="85"/>
  <c r="DR26" i="85"/>
  <c r="DQ26" i="85"/>
  <c r="DP26" i="85"/>
  <c r="DO26" i="85"/>
  <c r="DN26" i="85"/>
  <c r="DM26" i="85"/>
  <c r="DL26" i="85"/>
  <c r="DK26" i="85"/>
  <c r="DH26" i="85"/>
  <c r="DG26" i="85"/>
  <c r="DF26" i="85"/>
  <c r="DE26" i="85"/>
  <c r="DD26" i="85"/>
  <c r="DC26" i="85"/>
  <c r="DB26" i="85"/>
  <c r="DA26" i="85"/>
  <c r="CZ26" i="85"/>
  <c r="CY26" i="85"/>
  <c r="CX26" i="85"/>
  <c r="CW26" i="85"/>
  <c r="CT26" i="85"/>
  <c r="CS26" i="85"/>
  <c r="CR26" i="85"/>
  <c r="CQ26" i="85"/>
  <c r="CP26" i="85"/>
  <c r="CO26" i="85"/>
  <c r="CN26" i="85"/>
  <c r="CM26" i="85"/>
  <c r="CL26" i="85"/>
  <c r="CK26" i="85"/>
  <c r="CJ26" i="85"/>
  <c r="CI26" i="85"/>
  <c r="CF26" i="85"/>
  <c r="CE26" i="85"/>
  <c r="CD26" i="85"/>
  <c r="CC26" i="85"/>
  <c r="CB26" i="85"/>
  <c r="CA26" i="85"/>
  <c r="BZ26" i="85"/>
  <c r="BY26" i="85"/>
  <c r="BX26" i="85"/>
  <c r="BW26" i="85"/>
  <c r="BV26" i="85"/>
  <c r="BU26" i="85"/>
  <c r="BR26" i="85"/>
  <c r="BQ26" i="85"/>
  <c r="BP26" i="85"/>
  <c r="BO26" i="85"/>
  <c r="BN26" i="85"/>
  <c r="BM26" i="85"/>
  <c r="BL26" i="85"/>
  <c r="BK26" i="85"/>
  <c r="BJ26" i="85"/>
  <c r="BI26" i="85"/>
  <c r="BH26" i="85"/>
  <c r="BG26" i="85"/>
  <c r="BD26" i="85"/>
  <c r="BC26" i="85"/>
  <c r="BB26" i="85"/>
  <c r="BA26" i="85"/>
  <c r="AZ26" i="85"/>
  <c r="AY26" i="85"/>
  <c r="AX26" i="85"/>
  <c r="AW26" i="85"/>
  <c r="AV26" i="85"/>
  <c r="AU26" i="85"/>
  <c r="AT26" i="85"/>
  <c r="AS26" i="85"/>
  <c r="AP26" i="85"/>
  <c r="AO26" i="85"/>
  <c r="AN26" i="85"/>
  <c r="AM26" i="85"/>
  <c r="AL26" i="85"/>
  <c r="AK26" i="85"/>
  <c r="AJ26" i="85"/>
  <c r="AI26" i="85"/>
  <c r="AH26" i="85"/>
  <c r="AG26" i="85"/>
  <c r="AF26" i="85"/>
  <c r="AE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FL25" i="85"/>
  <c r="FK25" i="85"/>
  <c r="FJ25" i="85"/>
  <c r="FI25" i="85"/>
  <c r="FH25" i="85"/>
  <c r="FG25" i="85"/>
  <c r="FF25" i="85"/>
  <c r="FE25" i="85"/>
  <c r="FD25" i="85"/>
  <c r="FC25" i="85"/>
  <c r="FB25" i="85"/>
  <c r="FA25" i="85"/>
  <c r="EX25" i="85"/>
  <c r="EW25" i="85"/>
  <c r="EV25" i="85"/>
  <c r="EU25" i="85"/>
  <c r="ET25" i="85"/>
  <c r="ES25" i="85"/>
  <c r="ER25" i="85"/>
  <c r="EQ25" i="85"/>
  <c r="EP25" i="85"/>
  <c r="EO25" i="85"/>
  <c r="EN25" i="85"/>
  <c r="EM25" i="85"/>
  <c r="EJ25" i="85"/>
  <c r="EI25" i="85"/>
  <c r="EH25" i="85"/>
  <c r="EG25" i="85"/>
  <c r="EF25" i="85"/>
  <c r="EE25" i="85"/>
  <c r="ED25" i="85"/>
  <c r="EC25" i="85"/>
  <c r="EB25" i="85"/>
  <c r="EA25" i="85"/>
  <c r="DZ25" i="85"/>
  <c r="DY25" i="85"/>
  <c r="DV25" i="85"/>
  <c r="DU25" i="85"/>
  <c r="DT25" i="85"/>
  <c r="DS25" i="85"/>
  <c r="DR25" i="85"/>
  <c r="DQ25" i="85"/>
  <c r="DP25" i="85"/>
  <c r="DO25" i="85"/>
  <c r="DN25" i="85"/>
  <c r="DM25" i="85"/>
  <c r="DL25" i="85"/>
  <c r="DK25" i="85"/>
  <c r="DH25" i="85"/>
  <c r="DG25" i="85"/>
  <c r="DF25" i="85"/>
  <c r="DE25" i="85"/>
  <c r="DD25" i="85"/>
  <c r="DC25" i="85"/>
  <c r="DB25" i="85"/>
  <c r="DA25" i="85"/>
  <c r="CZ25" i="85"/>
  <c r="CY25" i="85"/>
  <c r="CX25" i="85"/>
  <c r="CW25" i="85"/>
  <c r="CT25" i="85"/>
  <c r="CS25" i="85"/>
  <c r="CR25" i="85"/>
  <c r="CQ25" i="85"/>
  <c r="CP25" i="85"/>
  <c r="CO25" i="85"/>
  <c r="CN25" i="85"/>
  <c r="CM25" i="85"/>
  <c r="CL25" i="85"/>
  <c r="CK25" i="85"/>
  <c r="CJ25" i="85"/>
  <c r="CI25" i="85"/>
  <c r="CF25" i="85"/>
  <c r="CE25" i="85"/>
  <c r="CD25" i="85"/>
  <c r="CC25" i="85"/>
  <c r="CB25" i="85"/>
  <c r="CA25" i="85"/>
  <c r="BZ25" i="85"/>
  <c r="BY25" i="85"/>
  <c r="BX25" i="85"/>
  <c r="BW25" i="85"/>
  <c r="BV25" i="85"/>
  <c r="BU25" i="85"/>
  <c r="BR25" i="85"/>
  <c r="BQ25" i="85"/>
  <c r="BP25" i="85"/>
  <c r="BO25" i="85"/>
  <c r="BN25" i="85"/>
  <c r="BM25" i="85"/>
  <c r="BL25" i="85"/>
  <c r="BK25" i="85"/>
  <c r="BJ25" i="85"/>
  <c r="BI25" i="85"/>
  <c r="BH25" i="85"/>
  <c r="BG25" i="85"/>
  <c r="BD25" i="85"/>
  <c r="BC25" i="85"/>
  <c r="BB25" i="85"/>
  <c r="BA25" i="85"/>
  <c r="AZ25" i="85"/>
  <c r="AY25" i="85"/>
  <c r="AX25" i="85"/>
  <c r="AW25" i="85"/>
  <c r="AV25" i="85"/>
  <c r="AU25" i="85"/>
  <c r="AT25" i="85"/>
  <c r="AS25" i="85"/>
  <c r="AP25" i="85"/>
  <c r="AO25" i="85"/>
  <c r="AN25" i="85"/>
  <c r="AM25" i="85"/>
  <c r="AL25" i="85"/>
  <c r="AK25" i="85"/>
  <c r="AJ25" i="85"/>
  <c r="AI25" i="85"/>
  <c r="AH25" i="85"/>
  <c r="AG25" i="85"/>
  <c r="AF25" i="85"/>
  <c r="AE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FL24" i="85"/>
  <c r="FK24" i="85"/>
  <c r="FJ24" i="85"/>
  <c r="FI24" i="85"/>
  <c r="FH24" i="85"/>
  <c r="FG24" i="85"/>
  <c r="FF24" i="85"/>
  <c r="FE24" i="85"/>
  <c r="FD24" i="85"/>
  <c r="FC24" i="85"/>
  <c r="FB24" i="85"/>
  <c r="FA24" i="85"/>
  <c r="EX24" i="85"/>
  <c r="EW24" i="85"/>
  <c r="EV24" i="85"/>
  <c r="EU24" i="85"/>
  <c r="ET24" i="85"/>
  <c r="ES24" i="85"/>
  <c r="ER24" i="85"/>
  <c r="EQ24" i="85"/>
  <c r="EP24" i="85"/>
  <c r="EO24" i="85"/>
  <c r="EN24" i="85"/>
  <c r="EM24" i="85"/>
  <c r="EJ24" i="85"/>
  <c r="EI24" i="85"/>
  <c r="EH24" i="85"/>
  <c r="EG24" i="85"/>
  <c r="EF24" i="85"/>
  <c r="EE24" i="85"/>
  <c r="ED24" i="85"/>
  <c r="EC24" i="85"/>
  <c r="EB24" i="85"/>
  <c r="EA24" i="85"/>
  <c r="DZ24" i="85"/>
  <c r="DY24" i="85"/>
  <c r="DV24" i="85"/>
  <c r="DU24" i="85"/>
  <c r="DT24" i="85"/>
  <c r="DS24" i="85"/>
  <c r="DR24" i="85"/>
  <c r="DQ24" i="85"/>
  <c r="DP24" i="85"/>
  <c r="DO24" i="85"/>
  <c r="DN24" i="85"/>
  <c r="DM24" i="85"/>
  <c r="DL24" i="85"/>
  <c r="DK24" i="85"/>
  <c r="DH24" i="85"/>
  <c r="DG24" i="85"/>
  <c r="DF24" i="85"/>
  <c r="DE24" i="85"/>
  <c r="DD24" i="85"/>
  <c r="DC24" i="85"/>
  <c r="DB24" i="85"/>
  <c r="DA24" i="85"/>
  <c r="CZ24" i="85"/>
  <c r="CY24" i="85"/>
  <c r="CX24" i="85"/>
  <c r="CW24" i="85"/>
  <c r="CT24" i="85"/>
  <c r="CS24" i="85"/>
  <c r="CR24" i="85"/>
  <c r="CQ24" i="85"/>
  <c r="CP24" i="85"/>
  <c r="CO24" i="85"/>
  <c r="CN24" i="85"/>
  <c r="CM24" i="85"/>
  <c r="CL24" i="85"/>
  <c r="CK24" i="85"/>
  <c r="CJ24" i="85"/>
  <c r="CI24" i="85"/>
  <c r="CF24" i="85"/>
  <c r="CE24" i="85"/>
  <c r="CD24" i="85"/>
  <c r="CC24" i="85"/>
  <c r="CB24" i="85"/>
  <c r="CA24" i="85"/>
  <c r="BZ24" i="85"/>
  <c r="BY24" i="85"/>
  <c r="BX24" i="85"/>
  <c r="BW24" i="85"/>
  <c r="BV24" i="85"/>
  <c r="BU24" i="85"/>
  <c r="BR24" i="85"/>
  <c r="BQ24" i="85"/>
  <c r="BP24" i="85"/>
  <c r="BO24" i="85"/>
  <c r="BN24" i="85"/>
  <c r="BM24" i="85"/>
  <c r="BL24" i="85"/>
  <c r="BK24" i="85"/>
  <c r="BJ24" i="85"/>
  <c r="BI24" i="85"/>
  <c r="BH24" i="85"/>
  <c r="BG24" i="85"/>
  <c r="BD24" i="85"/>
  <c r="BC24" i="85"/>
  <c r="BB24" i="85"/>
  <c r="BA24" i="85"/>
  <c r="AZ24" i="85"/>
  <c r="AY24" i="85"/>
  <c r="AX24" i="85"/>
  <c r="AW24" i="85"/>
  <c r="AV24" i="85"/>
  <c r="AU24" i="85"/>
  <c r="AT24" i="85"/>
  <c r="AS24" i="85"/>
  <c r="AP24" i="85"/>
  <c r="AO24" i="85"/>
  <c r="AN24" i="85"/>
  <c r="AM24" i="85"/>
  <c r="AL24" i="85"/>
  <c r="AK24" i="85"/>
  <c r="AJ24" i="85"/>
  <c r="AI24" i="85"/>
  <c r="AH24" i="85"/>
  <c r="AG24" i="85"/>
  <c r="AF24" i="85"/>
  <c r="AE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FL23" i="85"/>
  <c r="FK23" i="85"/>
  <c r="FJ23" i="85"/>
  <c r="FI23" i="85"/>
  <c r="FH23" i="85"/>
  <c r="FG23" i="85"/>
  <c r="FF23" i="85"/>
  <c r="FE23" i="85"/>
  <c r="FD23" i="85"/>
  <c r="FC23" i="85"/>
  <c r="FB23" i="85"/>
  <c r="FA23" i="85"/>
  <c r="EX23" i="85"/>
  <c r="EW23" i="85"/>
  <c r="EV23" i="85"/>
  <c r="EU23" i="85"/>
  <c r="ET23" i="85"/>
  <c r="ES23" i="85"/>
  <c r="ER23" i="85"/>
  <c r="EQ23" i="85"/>
  <c r="EP23" i="85"/>
  <c r="EO23" i="85"/>
  <c r="EN23" i="85"/>
  <c r="EM23" i="85"/>
  <c r="EJ23" i="85"/>
  <c r="EI23" i="85"/>
  <c r="EH23" i="85"/>
  <c r="EG23" i="85"/>
  <c r="EF23" i="85"/>
  <c r="EE23" i="85"/>
  <c r="ED23" i="85"/>
  <c r="EC23" i="85"/>
  <c r="EB23" i="85"/>
  <c r="EA23" i="85"/>
  <c r="DZ23" i="85"/>
  <c r="DY23" i="85"/>
  <c r="DV23" i="85"/>
  <c r="DU23" i="85"/>
  <c r="DT23" i="85"/>
  <c r="DS23" i="85"/>
  <c r="DR23" i="85"/>
  <c r="DQ23" i="85"/>
  <c r="DP23" i="85"/>
  <c r="DO23" i="85"/>
  <c r="DN23" i="85"/>
  <c r="DM23" i="85"/>
  <c r="DL23" i="85"/>
  <c r="DK23" i="85"/>
  <c r="DH23" i="85"/>
  <c r="DG23" i="85"/>
  <c r="DF23" i="85"/>
  <c r="DE23" i="85"/>
  <c r="DD23" i="85"/>
  <c r="DC23" i="85"/>
  <c r="DB23" i="85"/>
  <c r="DA23" i="85"/>
  <c r="CZ23" i="85"/>
  <c r="CY23" i="85"/>
  <c r="CX23" i="85"/>
  <c r="CW23" i="85"/>
  <c r="CT23" i="85"/>
  <c r="CS23" i="85"/>
  <c r="CR23" i="85"/>
  <c r="CQ23" i="85"/>
  <c r="CP23" i="85"/>
  <c r="CO23" i="85"/>
  <c r="CN23" i="85"/>
  <c r="CM23" i="85"/>
  <c r="CL23" i="85"/>
  <c r="CK23" i="85"/>
  <c r="CJ23" i="85"/>
  <c r="CI23" i="85"/>
  <c r="CF23" i="85"/>
  <c r="CE23" i="85"/>
  <c r="CD23" i="85"/>
  <c r="CC23" i="85"/>
  <c r="CB23" i="85"/>
  <c r="CA23" i="85"/>
  <c r="BZ23" i="85"/>
  <c r="BY23" i="85"/>
  <c r="BX23" i="85"/>
  <c r="BW23" i="85"/>
  <c r="BV23" i="85"/>
  <c r="BU23" i="85"/>
  <c r="BR23" i="85"/>
  <c r="BQ23" i="85"/>
  <c r="BP23" i="85"/>
  <c r="BO23" i="85"/>
  <c r="BN23" i="85"/>
  <c r="BM23" i="85"/>
  <c r="BL23" i="85"/>
  <c r="BK23" i="85"/>
  <c r="BJ23" i="85"/>
  <c r="BI23" i="85"/>
  <c r="BH23" i="85"/>
  <c r="BG23" i="85"/>
  <c r="BD23" i="85"/>
  <c r="BC23" i="85"/>
  <c r="BB23" i="85"/>
  <c r="BA23" i="85"/>
  <c r="AZ23" i="85"/>
  <c r="AY23" i="85"/>
  <c r="AX23" i="85"/>
  <c r="AW23" i="85"/>
  <c r="AV23" i="85"/>
  <c r="AU23" i="85"/>
  <c r="AT23" i="85"/>
  <c r="AS23" i="85"/>
  <c r="AP23" i="85"/>
  <c r="AO23" i="85"/>
  <c r="AN23" i="85"/>
  <c r="AM23" i="85"/>
  <c r="AL23" i="85"/>
  <c r="AK23" i="85"/>
  <c r="AJ23" i="85"/>
  <c r="AI23" i="85"/>
  <c r="AH23" i="85"/>
  <c r="AG23" i="85"/>
  <c r="AF23" i="85"/>
  <c r="AE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FL22" i="85"/>
  <c r="FK22" i="85"/>
  <c r="FJ22" i="85"/>
  <c r="FI22" i="85"/>
  <c r="FH22" i="85"/>
  <c r="FG22" i="85"/>
  <c r="FF22" i="85"/>
  <c r="FE22" i="85"/>
  <c r="FD22" i="85"/>
  <c r="FC22" i="85"/>
  <c r="FB22" i="85"/>
  <c r="FA22" i="85"/>
  <c r="EX22" i="85"/>
  <c r="EW22" i="85"/>
  <c r="EV22" i="85"/>
  <c r="EU22" i="85"/>
  <c r="ET22" i="85"/>
  <c r="ES22" i="85"/>
  <c r="ER22" i="85"/>
  <c r="EQ22" i="85"/>
  <c r="EP22" i="85"/>
  <c r="EO22" i="85"/>
  <c r="EN22" i="85"/>
  <c r="EM22" i="85"/>
  <c r="EJ22" i="85"/>
  <c r="EI22" i="85"/>
  <c r="EH22" i="85"/>
  <c r="EG22" i="85"/>
  <c r="EF22" i="85"/>
  <c r="EE22" i="85"/>
  <c r="ED22" i="85"/>
  <c r="EC22" i="85"/>
  <c r="EB22" i="85"/>
  <c r="EA22" i="85"/>
  <c r="DZ22" i="85"/>
  <c r="DY22" i="85"/>
  <c r="DV22" i="85"/>
  <c r="DU22" i="85"/>
  <c r="DT22" i="85"/>
  <c r="DS22" i="85"/>
  <c r="DR22" i="85"/>
  <c r="DQ22" i="85"/>
  <c r="DP22" i="85"/>
  <c r="DO22" i="85"/>
  <c r="DN22" i="85"/>
  <c r="DM22" i="85"/>
  <c r="DL22" i="85"/>
  <c r="DK22" i="85"/>
  <c r="DH22" i="85"/>
  <c r="DG22" i="85"/>
  <c r="DF22" i="85"/>
  <c r="DE22" i="85"/>
  <c r="DD22" i="85"/>
  <c r="DC22" i="85"/>
  <c r="DB22" i="85"/>
  <c r="DA22" i="85"/>
  <c r="CZ22" i="85"/>
  <c r="CY22" i="85"/>
  <c r="CX22" i="85"/>
  <c r="CW22" i="85"/>
  <c r="CT22" i="85"/>
  <c r="CS22" i="85"/>
  <c r="CR22" i="85"/>
  <c r="CQ22" i="85"/>
  <c r="CP22" i="85"/>
  <c r="CO22" i="85"/>
  <c r="CN22" i="85"/>
  <c r="CM22" i="85"/>
  <c r="CL22" i="85"/>
  <c r="CK22" i="85"/>
  <c r="CJ22" i="85"/>
  <c r="CI22" i="85"/>
  <c r="CF22" i="85"/>
  <c r="CE22" i="85"/>
  <c r="CD22" i="85"/>
  <c r="CC22" i="85"/>
  <c r="CB22" i="85"/>
  <c r="CA22" i="85"/>
  <c r="BZ22" i="85"/>
  <c r="BY22" i="85"/>
  <c r="BX22" i="85"/>
  <c r="BW22" i="85"/>
  <c r="BV22" i="85"/>
  <c r="BU22" i="85"/>
  <c r="BR22" i="85"/>
  <c r="BQ22" i="85"/>
  <c r="BP22" i="85"/>
  <c r="BO22" i="85"/>
  <c r="BN22" i="85"/>
  <c r="BM22" i="85"/>
  <c r="BL22" i="85"/>
  <c r="BK22" i="85"/>
  <c r="BJ22" i="85"/>
  <c r="BI22" i="85"/>
  <c r="BH22" i="85"/>
  <c r="BG22" i="85"/>
  <c r="BD22" i="85"/>
  <c r="BC22" i="85"/>
  <c r="BB22" i="85"/>
  <c r="BA22" i="85"/>
  <c r="AZ22" i="85"/>
  <c r="AY22" i="85"/>
  <c r="AX22" i="85"/>
  <c r="AW22" i="85"/>
  <c r="AV22" i="85"/>
  <c r="AU22" i="85"/>
  <c r="AT22" i="85"/>
  <c r="AS22" i="85"/>
  <c r="AP22" i="85"/>
  <c r="AO22" i="85"/>
  <c r="AN22" i="85"/>
  <c r="AM22" i="85"/>
  <c r="AL22" i="85"/>
  <c r="AK22" i="85"/>
  <c r="AJ22" i="85"/>
  <c r="AI22" i="85"/>
  <c r="AH22" i="85"/>
  <c r="AG22" i="85"/>
  <c r="AF22" i="85"/>
  <c r="AE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FL21" i="85"/>
  <c r="FK21" i="85"/>
  <c r="FJ21" i="85"/>
  <c r="FI21" i="85"/>
  <c r="FH21" i="85"/>
  <c r="FG21" i="85"/>
  <c r="FF21" i="85"/>
  <c r="FE21" i="85"/>
  <c r="FD21" i="85"/>
  <c r="FC21" i="85"/>
  <c r="FB21" i="85"/>
  <c r="FA21" i="85"/>
  <c r="EX21" i="85"/>
  <c r="EW21" i="85"/>
  <c r="EV21" i="85"/>
  <c r="EU21" i="85"/>
  <c r="ET21" i="85"/>
  <c r="ES21" i="85"/>
  <c r="ER21" i="85"/>
  <c r="EQ21" i="85"/>
  <c r="EP21" i="85"/>
  <c r="EO21" i="85"/>
  <c r="EN21" i="85"/>
  <c r="EM21" i="85"/>
  <c r="EJ21" i="85"/>
  <c r="EI21" i="85"/>
  <c r="EH21" i="85"/>
  <c r="EG21" i="85"/>
  <c r="EF21" i="85"/>
  <c r="EE21" i="85"/>
  <c r="ED21" i="85"/>
  <c r="EC21" i="85"/>
  <c r="EB21" i="85"/>
  <c r="EA21" i="85"/>
  <c r="DZ21" i="85"/>
  <c r="DY21" i="85"/>
  <c r="DV21" i="85"/>
  <c r="DU21" i="85"/>
  <c r="DT21" i="85"/>
  <c r="DS21" i="85"/>
  <c r="DR21" i="85"/>
  <c r="DQ21" i="85"/>
  <c r="DP21" i="85"/>
  <c r="DO21" i="85"/>
  <c r="DN21" i="85"/>
  <c r="DM21" i="85"/>
  <c r="DL21" i="85"/>
  <c r="DK21" i="85"/>
  <c r="DH21" i="85"/>
  <c r="DG21" i="85"/>
  <c r="DF21" i="85"/>
  <c r="DE21" i="85"/>
  <c r="DD21" i="85"/>
  <c r="DC21" i="85"/>
  <c r="DB21" i="85"/>
  <c r="DA21" i="85"/>
  <c r="CZ21" i="85"/>
  <c r="CY21" i="85"/>
  <c r="CX21" i="85"/>
  <c r="CW21" i="85"/>
  <c r="CT21" i="85"/>
  <c r="CS21" i="85"/>
  <c r="CR21" i="85"/>
  <c r="CQ21" i="85"/>
  <c r="CP21" i="85"/>
  <c r="CO21" i="85"/>
  <c r="CN21" i="85"/>
  <c r="CM21" i="85"/>
  <c r="CL21" i="85"/>
  <c r="CK21" i="85"/>
  <c r="CJ21" i="85"/>
  <c r="CI21" i="85"/>
  <c r="CF21" i="85"/>
  <c r="CE21" i="85"/>
  <c r="CD21" i="85"/>
  <c r="CC21" i="85"/>
  <c r="CB21" i="85"/>
  <c r="CA21" i="85"/>
  <c r="BZ21" i="85"/>
  <c r="BY21" i="85"/>
  <c r="BX21" i="85"/>
  <c r="BW21" i="85"/>
  <c r="BV21" i="85"/>
  <c r="BU21" i="85"/>
  <c r="BR21" i="85"/>
  <c r="BQ21" i="85"/>
  <c r="BP21" i="85"/>
  <c r="BO21" i="85"/>
  <c r="BN21" i="85"/>
  <c r="BM21" i="85"/>
  <c r="BL21" i="85"/>
  <c r="BK21" i="85"/>
  <c r="BJ21" i="85"/>
  <c r="BI21" i="85"/>
  <c r="BH21" i="85"/>
  <c r="BG21" i="85"/>
  <c r="BD21" i="85"/>
  <c r="BC21" i="85"/>
  <c r="BB21" i="85"/>
  <c r="BA21" i="85"/>
  <c r="AZ21" i="85"/>
  <c r="AY21" i="85"/>
  <c r="AX21" i="85"/>
  <c r="AW21" i="85"/>
  <c r="AV21" i="85"/>
  <c r="AU21" i="85"/>
  <c r="AT21" i="85"/>
  <c r="AS21" i="85"/>
  <c r="AP21" i="85"/>
  <c r="AO21" i="85"/>
  <c r="AN21" i="85"/>
  <c r="AM21" i="85"/>
  <c r="AL21" i="85"/>
  <c r="AK21" i="85"/>
  <c r="AJ21" i="85"/>
  <c r="AI21" i="85"/>
  <c r="AH21" i="85"/>
  <c r="AG21" i="85"/>
  <c r="AF21" i="85"/>
  <c r="AE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FL20" i="85"/>
  <c r="FK20" i="85"/>
  <c r="FJ20" i="85"/>
  <c r="FI20" i="85"/>
  <c r="FH20" i="85"/>
  <c r="FG20" i="85"/>
  <c r="FF20" i="85"/>
  <c r="FE20" i="85"/>
  <c r="FD20" i="85"/>
  <c r="FC20" i="85"/>
  <c r="FB20" i="85"/>
  <c r="FA20" i="85"/>
  <c r="EX20" i="85"/>
  <c r="EW20" i="85"/>
  <c r="EV20" i="85"/>
  <c r="EU20" i="85"/>
  <c r="ET20" i="85"/>
  <c r="ES20" i="85"/>
  <c r="ER20" i="85"/>
  <c r="EQ20" i="85"/>
  <c r="EP20" i="85"/>
  <c r="EO20" i="85"/>
  <c r="EN20" i="85"/>
  <c r="EM20" i="85"/>
  <c r="EJ20" i="85"/>
  <c r="EI20" i="85"/>
  <c r="EH20" i="85"/>
  <c r="EG20" i="85"/>
  <c r="EF20" i="85"/>
  <c r="EE20" i="85"/>
  <c r="ED20" i="85"/>
  <c r="EC20" i="85"/>
  <c r="EB20" i="85"/>
  <c r="EA20" i="85"/>
  <c r="DZ20" i="85"/>
  <c r="DY20" i="85"/>
  <c r="DV20" i="85"/>
  <c r="DU20" i="85"/>
  <c r="DT20" i="85"/>
  <c r="DS20" i="85"/>
  <c r="DR20" i="85"/>
  <c r="DQ20" i="85"/>
  <c r="DP20" i="85"/>
  <c r="DO20" i="85"/>
  <c r="DN20" i="85"/>
  <c r="DM20" i="85"/>
  <c r="DL20" i="85"/>
  <c r="DK20" i="85"/>
  <c r="DH20" i="85"/>
  <c r="DG20" i="85"/>
  <c r="DF20" i="85"/>
  <c r="DE20" i="85"/>
  <c r="DD20" i="85"/>
  <c r="DC20" i="85"/>
  <c r="DB20" i="85"/>
  <c r="DA20" i="85"/>
  <c r="CZ20" i="85"/>
  <c r="CY20" i="85"/>
  <c r="CX20" i="85"/>
  <c r="CW20" i="85"/>
  <c r="CT20" i="85"/>
  <c r="CS20" i="85"/>
  <c r="CR20" i="85"/>
  <c r="CQ20" i="85"/>
  <c r="CP20" i="85"/>
  <c r="CO20" i="85"/>
  <c r="CN20" i="85"/>
  <c r="CM20" i="85"/>
  <c r="CL20" i="85"/>
  <c r="CK20" i="85"/>
  <c r="CJ20" i="85"/>
  <c r="CI20" i="85"/>
  <c r="CF20" i="85"/>
  <c r="CE20" i="85"/>
  <c r="CD20" i="85"/>
  <c r="CC20" i="85"/>
  <c r="CB20" i="85"/>
  <c r="CA20" i="85"/>
  <c r="BZ20" i="85"/>
  <c r="BY20" i="85"/>
  <c r="BX20" i="85"/>
  <c r="BW20" i="85"/>
  <c r="BV20" i="85"/>
  <c r="BU20" i="85"/>
  <c r="BR20" i="85"/>
  <c r="BQ20" i="85"/>
  <c r="BP20" i="85"/>
  <c r="BO20" i="85"/>
  <c r="BN20" i="85"/>
  <c r="BM20" i="85"/>
  <c r="BL20" i="85"/>
  <c r="BK20" i="85"/>
  <c r="BJ20" i="85"/>
  <c r="BI20" i="85"/>
  <c r="BH20" i="85"/>
  <c r="BG20" i="85"/>
  <c r="BD20" i="85"/>
  <c r="BC20" i="85"/>
  <c r="BB20" i="85"/>
  <c r="BA20" i="85"/>
  <c r="AZ20" i="85"/>
  <c r="AY20" i="85"/>
  <c r="AX20" i="85"/>
  <c r="AW20" i="85"/>
  <c r="AV20" i="85"/>
  <c r="AU20" i="85"/>
  <c r="AT20" i="85"/>
  <c r="AS20" i="85"/>
  <c r="AP20" i="85"/>
  <c r="AO20" i="85"/>
  <c r="AN20" i="85"/>
  <c r="AM20" i="85"/>
  <c r="AL20" i="85"/>
  <c r="AK20" i="85"/>
  <c r="AJ20" i="85"/>
  <c r="AI20" i="85"/>
  <c r="AH20" i="85"/>
  <c r="AG20" i="85"/>
  <c r="AF20" i="85"/>
  <c r="AE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N20" i="85"/>
  <c r="M20" i="85"/>
  <c r="L20" i="85"/>
  <c r="K20" i="85"/>
  <c r="J20" i="85"/>
  <c r="I20" i="85"/>
  <c r="H20" i="85"/>
  <c r="G20" i="85"/>
  <c r="F20" i="85"/>
  <c r="E20" i="85"/>
  <c r="D20" i="85"/>
  <c r="C20" i="85"/>
  <c r="FL15" i="85"/>
  <c r="FK15" i="85"/>
  <c r="FJ15" i="85"/>
  <c r="FI15" i="85"/>
  <c r="FH15" i="85"/>
  <c r="FG15" i="85"/>
  <c r="FF15" i="85"/>
  <c r="FE15" i="85"/>
  <c r="FD15" i="85"/>
  <c r="FC15" i="85"/>
  <c r="FB15" i="85"/>
  <c r="FA15" i="85"/>
  <c r="EX15" i="85"/>
  <c r="EW15" i="85"/>
  <c r="EV15" i="85"/>
  <c r="EU15" i="85"/>
  <c r="ET15" i="85"/>
  <c r="ES15" i="85"/>
  <c r="ER15" i="85"/>
  <c r="EQ15" i="85"/>
  <c r="EP15" i="85"/>
  <c r="EO15" i="85"/>
  <c r="EN15" i="85"/>
  <c r="EM15" i="85"/>
  <c r="EJ15" i="85"/>
  <c r="EI15" i="85"/>
  <c r="EH15" i="85"/>
  <c r="EG15" i="85"/>
  <c r="EF15" i="85"/>
  <c r="EE15" i="85"/>
  <c r="ED15" i="85"/>
  <c r="EC15" i="85"/>
  <c r="EB15" i="85"/>
  <c r="EA15" i="85"/>
  <c r="DZ15" i="85"/>
  <c r="DY15" i="85"/>
  <c r="DV15" i="85"/>
  <c r="DU15" i="85"/>
  <c r="DT15" i="85"/>
  <c r="DS15" i="85"/>
  <c r="DR15" i="85"/>
  <c r="DQ15" i="85"/>
  <c r="DP15" i="85"/>
  <c r="DO15" i="85"/>
  <c r="DN15" i="85"/>
  <c r="DM15" i="85"/>
  <c r="DL15" i="85"/>
  <c r="DK15" i="85"/>
  <c r="DH15" i="85"/>
  <c r="DG15" i="85"/>
  <c r="DF15" i="85"/>
  <c r="DE15" i="85"/>
  <c r="DD15" i="85"/>
  <c r="DC15" i="85"/>
  <c r="DB15" i="85"/>
  <c r="DA15" i="85"/>
  <c r="CZ15" i="85"/>
  <c r="CY15" i="85"/>
  <c r="CX15" i="85"/>
  <c r="CW15" i="85"/>
  <c r="CT15" i="85"/>
  <c r="CS15" i="85"/>
  <c r="CR15" i="85"/>
  <c r="CQ15" i="85"/>
  <c r="CP15" i="85"/>
  <c r="CO15" i="85"/>
  <c r="CN15" i="85"/>
  <c r="CM15" i="85"/>
  <c r="CL15" i="85"/>
  <c r="CK15" i="85"/>
  <c r="CJ15" i="85"/>
  <c r="CI15" i="85"/>
  <c r="CF15" i="85"/>
  <c r="CE15" i="85"/>
  <c r="CD15" i="85"/>
  <c r="CC15" i="85"/>
  <c r="CB15" i="85"/>
  <c r="CA15" i="85"/>
  <c r="BZ15" i="85"/>
  <c r="BY15" i="85"/>
  <c r="BX15" i="85"/>
  <c r="BW15" i="85"/>
  <c r="BV15" i="85"/>
  <c r="BU15" i="85"/>
  <c r="BR15" i="85"/>
  <c r="BQ15" i="85"/>
  <c r="BP15" i="85"/>
  <c r="BO15" i="85"/>
  <c r="BN15" i="85"/>
  <c r="BM15" i="85"/>
  <c r="BL15" i="85"/>
  <c r="BK15" i="85"/>
  <c r="BJ15" i="85"/>
  <c r="BI15" i="85"/>
  <c r="BH15" i="85"/>
  <c r="BG15" i="85"/>
  <c r="BD15" i="85"/>
  <c r="BC15" i="85"/>
  <c r="BB15" i="85"/>
  <c r="BA15" i="85"/>
  <c r="AZ15" i="85"/>
  <c r="AY15" i="85"/>
  <c r="AX15" i="85"/>
  <c r="AW15" i="85"/>
  <c r="AV15" i="85"/>
  <c r="AU15" i="85"/>
  <c r="AT15" i="85"/>
  <c r="AS15" i="85"/>
  <c r="AP15" i="85"/>
  <c r="AO15" i="85"/>
  <c r="AN15" i="85"/>
  <c r="AM15" i="85"/>
  <c r="AL15" i="85"/>
  <c r="AK15" i="85"/>
  <c r="AJ15" i="85"/>
  <c r="AI15" i="85"/>
  <c r="AH15" i="85"/>
  <c r="AG15" i="85"/>
  <c r="AF15" i="85"/>
  <c r="AE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FL14" i="85"/>
  <c r="FK14" i="85"/>
  <c r="FJ14" i="85"/>
  <c r="FI14" i="85"/>
  <c r="FH14" i="85"/>
  <c r="FG14" i="85"/>
  <c r="FF14" i="85"/>
  <c r="FE14" i="85"/>
  <c r="FD14" i="85"/>
  <c r="FC14" i="85"/>
  <c r="FB14" i="85"/>
  <c r="FA14" i="85"/>
  <c r="EX14" i="85"/>
  <c r="EW14" i="85"/>
  <c r="EV14" i="85"/>
  <c r="EU14" i="85"/>
  <c r="ET14" i="85"/>
  <c r="ES14" i="85"/>
  <c r="ER14" i="85"/>
  <c r="EQ14" i="85"/>
  <c r="EP14" i="85"/>
  <c r="EO14" i="85"/>
  <c r="EN14" i="85"/>
  <c r="EM14" i="85"/>
  <c r="EJ14" i="85"/>
  <c r="EI14" i="85"/>
  <c r="EH14" i="85"/>
  <c r="EG14" i="85"/>
  <c r="EF14" i="85"/>
  <c r="EE14" i="85"/>
  <c r="ED14" i="85"/>
  <c r="EC14" i="85"/>
  <c r="EB14" i="85"/>
  <c r="EA14" i="85"/>
  <c r="DZ14" i="85"/>
  <c r="DY14" i="85"/>
  <c r="DV14" i="85"/>
  <c r="DU14" i="85"/>
  <c r="DT14" i="85"/>
  <c r="DS14" i="85"/>
  <c r="DR14" i="85"/>
  <c r="DQ14" i="85"/>
  <c r="DP14" i="85"/>
  <c r="DO14" i="85"/>
  <c r="DN14" i="85"/>
  <c r="DM14" i="85"/>
  <c r="DL14" i="85"/>
  <c r="DK14" i="85"/>
  <c r="DH14" i="85"/>
  <c r="DG14" i="85"/>
  <c r="DF14" i="85"/>
  <c r="DE14" i="85"/>
  <c r="DD14" i="85"/>
  <c r="DC14" i="85"/>
  <c r="DB14" i="85"/>
  <c r="DA14" i="85"/>
  <c r="CZ14" i="85"/>
  <c r="CY14" i="85"/>
  <c r="CX14" i="85"/>
  <c r="CW14" i="85"/>
  <c r="CT14" i="85"/>
  <c r="CS14" i="85"/>
  <c r="CR14" i="85"/>
  <c r="CQ14" i="85"/>
  <c r="CP14" i="85"/>
  <c r="CO14" i="85"/>
  <c r="CN14" i="85"/>
  <c r="CM14" i="85"/>
  <c r="CL14" i="85"/>
  <c r="CK14" i="85"/>
  <c r="CJ14" i="85"/>
  <c r="CI14" i="85"/>
  <c r="CF14" i="85"/>
  <c r="CE14" i="85"/>
  <c r="CD14" i="85"/>
  <c r="CC14" i="85"/>
  <c r="CB14" i="85"/>
  <c r="CA14" i="85"/>
  <c r="BZ14" i="85"/>
  <c r="BY14" i="85"/>
  <c r="BX14" i="85"/>
  <c r="BW14" i="85"/>
  <c r="BV14" i="85"/>
  <c r="BU14" i="85"/>
  <c r="BR14" i="85"/>
  <c r="BQ14" i="85"/>
  <c r="BP14" i="85"/>
  <c r="BO14" i="85"/>
  <c r="BN14" i="85"/>
  <c r="BM14" i="85"/>
  <c r="BL14" i="85"/>
  <c r="BK14" i="85"/>
  <c r="BJ14" i="85"/>
  <c r="BI14" i="85"/>
  <c r="BH14" i="85"/>
  <c r="BG14" i="85"/>
  <c r="BD14" i="85"/>
  <c r="BC14" i="85"/>
  <c r="BB14" i="85"/>
  <c r="BA14" i="85"/>
  <c r="AZ14" i="85"/>
  <c r="AY14" i="85"/>
  <c r="AX14" i="85"/>
  <c r="AW14" i="85"/>
  <c r="AV14" i="85"/>
  <c r="AU14" i="85"/>
  <c r="AT14" i="85"/>
  <c r="AS14" i="85"/>
  <c r="AP14" i="85"/>
  <c r="AO14" i="85"/>
  <c r="AN14" i="85"/>
  <c r="AM14" i="85"/>
  <c r="AL14" i="85"/>
  <c r="AK14" i="85"/>
  <c r="AJ14" i="85"/>
  <c r="AI14" i="85"/>
  <c r="AH14" i="85"/>
  <c r="AG14" i="85"/>
  <c r="AF14" i="85"/>
  <c r="AE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FL13" i="85"/>
  <c r="FK13" i="85"/>
  <c r="FJ13" i="85"/>
  <c r="FI13" i="85"/>
  <c r="FH13" i="85"/>
  <c r="FG13" i="85"/>
  <c r="FF13" i="85"/>
  <c r="FE13" i="85"/>
  <c r="FD13" i="85"/>
  <c r="FC13" i="85"/>
  <c r="FB13" i="85"/>
  <c r="FA13" i="85"/>
  <c r="EX13" i="85"/>
  <c r="EW13" i="85"/>
  <c r="EV13" i="85"/>
  <c r="EU13" i="85"/>
  <c r="ET13" i="85"/>
  <c r="ES13" i="85"/>
  <c r="ER13" i="85"/>
  <c r="EQ13" i="85"/>
  <c r="EP13" i="85"/>
  <c r="EO13" i="85"/>
  <c r="EN13" i="85"/>
  <c r="EM13" i="85"/>
  <c r="EJ13" i="85"/>
  <c r="EI13" i="85"/>
  <c r="EH13" i="85"/>
  <c r="EG13" i="85"/>
  <c r="EF13" i="85"/>
  <c r="EE13" i="85"/>
  <c r="ED13" i="85"/>
  <c r="EC13" i="85"/>
  <c r="EB13" i="85"/>
  <c r="EA13" i="85"/>
  <c r="DZ13" i="85"/>
  <c r="DY13" i="85"/>
  <c r="DV13" i="85"/>
  <c r="DU13" i="85"/>
  <c r="DT13" i="85"/>
  <c r="DS13" i="85"/>
  <c r="DR13" i="85"/>
  <c r="DQ13" i="85"/>
  <c r="DP13" i="85"/>
  <c r="DO13" i="85"/>
  <c r="DN13" i="85"/>
  <c r="DM13" i="85"/>
  <c r="DL13" i="85"/>
  <c r="DK13" i="85"/>
  <c r="DH13" i="85"/>
  <c r="DG13" i="85"/>
  <c r="DF13" i="85"/>
  <c r="DE13" i="85"/>
  <c r="DD13" i="85"/>
  <c r="DC13" i="85"/>
  <c r="DB13" i="85"/>
  <c r="DA13" i="85"/>
  <c r="CZ13" i="85"/>
  <c r="CY13" i="85"/>
  <c r="CX13" i="85"/>
  <c r="CW13" i="85"/>
  <c r="CT13" i="85"/>
  <c r="CS13" i="85"/>
  <c r="CR13" i="85"/>
  <c r="CQ13" i="85"/>
  <c r="CP13" i="85"/>
  <c r="CO13" i="85"/>
  <c r="CN13" i="85"/>
  <c r="CM13" i="85"/>
  <c r="CL13" i="85"/>
  <c r="CK13" i="85"/>
  <c r="CJ13" i="85"/>
  <c r="CI13" i="85"/>
  <c r="CF13" i="85"/>
  <c r="CE13" i="85"/>
  <c r="CD13" i="85"/>
  <c r="CC13" i="85"/>
  <c r="CB13" i="85"/>
  <c r="CA13" i="85"/>
  <c r="BZ13" i="85"/>
  <c r="BY13" i="85"/>
  <c r="BX13" i="85"/>
  <c r="BW13" i="85"/>
  <c r="BV13" i="85"/>
  <c r="BU13" i="85"/>
  <c r="BR13" i="85"/>
  <c r="BQ13" i="85"/>
  <c r="BP13" i="85"/>
  <c r="BO13" i="85"/>
  <c r="BN13" i="85"/>
  <c r="BM13" i="85"/>
  <c r="BL13" i="85"/>
  <c r="BK13" i="85"/>
  <c r="BJ13" i="85"/>
  <c r="BI13" i="85"/>
  <c r="BH13" i="85"/>
  <c r="BG13" i="85"/>
  <c r="BD13" i="85"/>
  <c r="BC13" i="85"/>
  <c r="BB13" i="85"/>
  <c r="BA13" i="85"/>
  <c r="AZ13" i="85"/>
  <c r="AY13" i="85"/>
  <c r="AX13" i="85"/>
  <c r="AW13" i="85"/>
  <c r="AV13" i="85"/>
  <c r="AU13" i="85"/>
  <c r="AT13" i="85"/>
  <c r="AS13" i="85"/>
  <c r="AP13" i="85"/>
  <c r="AO13" i="85"/>
  <c r="AN13" i="85"/>
  <c r="AM13" i="85"/>
  <c r="AL13" i="85"/>
  <c r="AK13" i="85"/>
  <c r="AJ13" i="85"/>
  <c r="AI13" i="85"/>
  <c r="AH13" i="85"/>
  <c r="AG13" i="85"/>
  <c r="AF13" i="85"/>
  <c r="AE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FL12" i="85"/>
  <c r="FK12" i="85"/>
  <c r="FJ12" i="85"/>
  <c r="FI12" i="85"/>
  <c r="FH12" i="85"/>
  <c r="FG12" i="85"/>
  <c r="FF12" i="85"/>
  <c r="FE12" i="85"/>
  <c r="FD12" i="85"/>
  <c r="FC12" i="85"/>
  <c r="FB12" i="85"/>
  <c r="FA12" i="85"/>
  <c r="EX12" i="85"/>
  <c r="EW12" i="85"/>
  <c r="EV12" i="85"/>
  <c r="EU12" i="85"/>
  <c r="ET12" i="85"/>
  <c r="ES12" i="85"/>
  <c r="ER12" i="85"/>
  <c r="EQ12" i="85"/>
  <c r="EP12" i="85"/>
  <c r="EO12" i="85"/>
  <c r="EN12" i="85"/>
  <c r="EM12" i="85"/>
  <c r="EJ12" i="85"/>
  <c r="EI12" i="85"/>
  <c r="EH12" i="85"/>
  <c r="EG12" i="85"/>
  <c r="EF12" i="85"/>
  <c r="EE12" i="85"/>
  <c r="ED12" i="85"/>
  <c r="EC12" i="85"/>
  <c r="EB12" i="85"/>
  <c r="EA12" i="85"/>
  <c r="DZ12" i="85"/>
  <c r="DY12" i="85"/>
  <c r="DV12" i="85"/>
  <c r="DU12" i="85"/>
  <c r="DT12" i="85"/>
  <c r="DS12" i="85"/>
  <c r="DR12" i="85"/>
  <c r="DQ12" i="85"/>
  <c r="DP12" i="85"/>
  <c r="DO12" i="85"/>
  <c r="DN12" i="85"/>
  <c r="DM12" i="85"/>
  <c r="DL12" i="85"/>
  <c r="DK12" i="85"/>
  <c r="DH12" i="85"/>
  <c r="DG12" i="85"/>
  <c r="DF12" i="85"/>
  <c r="DE12" i="85"/>
  <c r="DD12" i="85"/>
  <c r="DC12" i="85"/>
  <c r="DB12" i="85"/>
  <c r="DA12" i="85"/>
  <c r="CZ12" i="85"/>
  <c r="CY12" i="85"/>
  <c r="CX12" i="85"/>
  <c r="CW12" i="85"/>
  <c r="CT12" i="85"/>
  <c r="CS12" i="85"/>
  <c r="CR12" i="85"/>
  <c r="CQ12" i="85"/>
  <c r="CP12" i="85"/>
  <c r="CO12" i="85"/>
  <c r="CN12" i="85"/>
  <c r="CM12" i="85"/>
  <c r="CL12" i="85"/>
  <c r="CK12" i="85"/>
  <c r="CJ12" i="85"/>
  <c r="CI12" i="85"/>
  <c r="CF12" i="85"/>
  <c r="CE12" i="85"/>
  <c r="CD12" i="85"/>
  <c r="CC12" i="85"/>
  <c r="CB12" i="85"/>
  <c r="CA12" i="85"/>
  <c r="BZ12" i="85"/>
  <c r="BY12" i="85"/>
  <c r="BX12" i="85"/>
  <c r="BW12" i="85"/>
  <c r="BV12" i="85"/>
  <c r="BU12" i="85"/>
  <c r="BR12" i="85"/>
  <c r="BQ12" i="85"/>
  <c r="BP12" i="85"/>
  <c r="BO12" i="85"/>
  <c r="BN12" i="85"/>
  <c r="BM12" i="85"/>
  <c r="BL12" i="85"/>
  <c r="BK12" i="85"/>
  <c r="BJ12" i="85"/>
  <c r="BI12" i="85"/>
  <c r="BH12" i="85"/>
  <c r="BG12" i="85"/>
  <c r="BD12" i="85"/>
  <c r="BC12" i="85"/>
  <c r="BB12" i="85"/>
  <c r="BA12" i="85"/>
  <c r="AZ12" i="85"/>
  <c r="AY12" i="85"/>
  <c r="AX12" i="85"/>
  <c r="AW12" i="85"/>
  <c r="AV12" i="85"/>
  <c r="AU12" i="85"/>
  <c r="AT12" i="85"/>
  <c r="AS12" i="85"/>
  <c r="AP12" i="85"/>
  <c r="AO12" i="85"/>
  <c r="AN12" i="85"/>
  <c r="AM12" i="85"/>
  <c r="AL12" i="85"/>
  <c r="AK12" i="85"/>
  <c r="AJ12" i="85"/>
  <c r="AI12" i="85"/>
  <c r="AH12" i="85"/>
  <c r="AG12" i="85"/>
  <c r="AF12" i="85"/>
  <c r="AE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N12" i="85"/>
  <c r="M12" i="85"/>
  <c r="L12" i="85"/>
  <c r="K12" i="85"/>
  <c r="J12" i="85"/>
  <c r="I12" i="85"/>
  <c r="H12" i="85"/>
  <c r="G12" i="85"/>
  <c r="F12" i="85"/>
  <c r="E12" i="85"/>
  <c r="D12" i="85"/>
  <c r="C12" i="85"/>
  <c r="FL11" i="85"/>
  <c r="FK11" i="85"/>
  <c r="FJ11" i="85"/>
  <c r="FI11" i="85"/>
  <c r="FH11" i="85"/>
  <c r="FG11" i="85"/>
  <c r="FF11" i="85"/>
  <c r="FE11" i="85"/>
  <c r="FD11" i="85"/>
  <c r="FC11" i="85"/>
  <c r="FB11" i="85"/>
  <c r="FA11" i="85"/>
  <c r="EX11" i="85"/>
  <c r="EW11" i="85"/>
  <c r="EV11" i="85"/>
  <c r="EU11" i="85"/>
  <c r="ET11" i="85"/>
  <c r="ES11" i="85"/>
  <c r="ER11" i="85"/>
  <c r="EQ11" i="85"/>
  <c r="EP11" i="85"/>
  <c r="EO11" i="85"/>
  <c r="EN11" i="85"/>
  <c r="EM11" i="85"/>
  <c r="EJ11" i="85"/>
  <c r="EI11" i="85"/>
  <c r="EH11" i="85"/>
  <c r="EG11" i="85"/>
  <c r="EF11" i="85"/>
  <c r="EE11" i="85"/>
  <c r="ED11" i="85"/>
  <c r="EC11" i="85"/>
  <c r="EB11" i="85"/>
  <c r="EA11" i="85"/>
  <c r="DZ11" i="85"/>
  <c r="DY11" i="85"/>
  <c r="DV11" i="85"/>
  <c r="DU11" i="85"/>
  <c r="DT11" i="85"/>
  <c r="DS11" i="85"/>
  <c r="DR11" i="85"/>
  <c r="DQ11" i="85"/>
  <c r="DP11" i="85"/>
  <c r="DO11" i="85"/>
  <c r="DN11" i="85"/>
  <c r="DM11" i="85"/>
  <c r="DL11" i="85"/>
  <c r="DK11" i="85"/>
  <c r="DH11" i="85"/>
  <c r="DG11" i="85"/>
  <c r="DF11" i="85"/>
  <c r="DE11" i="85"/>
  <c r="DD11" i="85"/>
  <c r="DC11" i="85"/>
  <c r="DB11" i="85"/>
  <c r="DA11" i="85"/>
  <c r="CZ11" i="85"/>
  <c r="CY11" i="85"/>
  <c r="CX11" i="85"/>
  <c r="CW11" i="85"/>
  <c r="CT11" i="85"/>
  <c r="CS11" i="85"/>
  <c r="CR11" i="85"/>
  <c r="CQ11" i="85"/>
  <c r="CP11" i="85"/>
  <c r="CO11" i="85"/>
  <c r="CN11" i="85"/>
  <c r="CM11" i="85"/>
  <c r="CL11" i="85"/>
  <c r="CK11" i="85"/>
  <c r="CJ11" i="85"/>
  <c r="CI11" i="85"/>
  <c r="CF11" i="85"/>
  <c r="CE11" i="85"/>
  <c r="CD11" i="85"/>
  <c r="CC11" i="85"/>
  <c r="CB11" i="85"/>
  <c r="CA11" i="85"/>
  <c r="BZ11" i="85"/>
  <c r="BY11" i="85"/>
  <c r="BX11" i="85"/>
  <c r="BW11" i="85"/>
  <c r="BV11" i="85"/>
  <c r="BU11" i="85"/>
  <c r="BR11" i="85"/>
  <c r="BQ11" i="85"/>
  <c r="BP11" i="85"/>
  <c r="BO11" i="85"/>
  <c r="BN11" i="85"/>
  <c r="BM11" i="85"/>
  <c r="BL11" i="85"/>
  <c r="BK11" i="85"/>
  <c r="BJ11" i="85"/>
  <c r="BI11" i="85"/>
  <c r="BH11" i="85"/>
  <c r="BG11" i="85"/>
  <c r="BD11" i="85"/>
  <c r="BC11" i="85"/>
  <c r="BB11" i="85"/>
  <c r="BA11" i="85"/>
  <c r="AZ11" i="85"/>
  <c r="AY11" i="85"/>
  <c r="AX11" i="85"/>
  <c r="AW11" i="85"/>
  <c r="AV11" i="85"/>
  <c r="AU11" i="85"/>
  <c r="AT11" i="85"/>
  <c r="AS11" i="85"/>
  <c r="AP11" i="85"/>
  <c r="AO11" i="85"/>
  <c r="AN11" i="85"/>
  <c r="AM11" i="85"/>
  <c r="AL11" i="85"/>
  <c r="AK11" i="85"/>
  <c r="AJ11" i="85"/>
  <c r="AI11" i="85"/>
  <c r="AH11" i="85"/>
  <c r="AG11" i="85"/>
  <c r="AF11" i="85"/>
  <c r="AE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FL29" i="84"/>
  <c r="FK29" i="84"/>
  <c r="FJ29" i="84"/>
  <c r="FI29" i="84"/>
  <c r="FH29" i="84"/>
  <c r="FG29" i="84"/>
  <c r="FF29" i="84"/>
  <c r="FE29" i="84"/>
  <c r="FD29" i="84"/>
  <c r="FC29" i="84"/>
  <c r="FB29" i="84"/>
  <c r="FA29" i="84"/>
  <c r="EX29" i="84"/>
  <c r="EW29" i="84"/>
  <c r="EV29" i="84"/>
  <c r="EU29" i="84"/>
  <c r="ET29" i="84"/>
  <c r="ES29" i="84"/>
  <c r="ER29" i="84"/>
  <c r="EQ29" i="84"/>
  <c r="EP29" i="84"/>
  <c r="EO29" i="84"/>
  <c r="EN29" i="84"/>
  <c r="EM29" i="84"/>
  <c r="EJ29" i="84"/>
  <c r="EI29" i="84"/>
  <c r="EH29" i="84"/>
  <c r="EG29" i="84"/>
  <c r="EF29" i="84"/>
  <c r="EE29" i="84"/>
  <c r="ED29" i="84"/>
  <c r="EC29" i="84"/>
  <c r="EB29" i="84"/>
  <c r="EA29" i="84"/>
  <c r="DZ29" i="84"/>
  <c r="DY29" i="84"/>
  <c r="DV29" i="84"/>
  <c r="DU29" i="84"/>
  <c r="DT29" i="84"/>
  <c r="DS29" i="84"/>
  <c r="DR29" i="84"/>
  <c r="DQ29" i="84"/>
  <c r="DP29" i="84"/>
  <c r="DO29" i="84"/>
  <c r="DN29" i="84"/>
  <c r="DM29" i="84"/>
  <c r="DL29" i="84"/>
  <c r="DK29" i="84"/>
  <c r="DH29" i="84"/>
  <c r="DG29" i="84"/>
  <c r="DF29" i="84"/>
  <c r="DE29" i="84"/>
  <c r="DD29" i="84"/>
  <c r="DC29" i="84"/>
  <c r="DB29" i="84"/>
  <c r="DA29" i="84"/>
  <c r="CZ29" i="84"/>
  <c r="CY29" i="84"/>
  <c r="CX29" i="84"/>
  <c r="CW29" i="84"/>
  <c r="CT29" i="84"/>
  <c r="CS29" i="84"/>
  <c r="CR29" i="84"/>
  <c r="CQ29" i="84"/>
  <c r="CP29" i="84"/>
  <c r="CO29" i="84"/>
  <c r="CN29" i="84"/>
  <c r="CM29" i="84"/>
  <c r="CL29" i="84"/>
  <c r="CK29" i="84"/>
  <c r="CJ29" i="84"/>
  <c r="CI29" i="84"/>
  <c r="CF29" i="84"/>
  <c r="CE29" i="84"/>
  <c r="CD29" i="84"/>
  <c r="CC29" i="84"/>
  <c r="CB29" i="84"/>
  <c r="CA29" i="84"/>
  <c r="BZ29" i="84"/>
  <c r="BY29" i="84"/>
  <c r="BX29" i="84"/>
  <c r="BW29" i="84"/>
  <c r="BV29" i="84"/>
  <c r="BU29" i="84"/>
  <c r="BR29" i="84"/>
  <c r="BQ29" i="84"/>
  <c r="BP29" i="84"/>
  <c r="BO29" i="84"/>
  <c r="BN29" i="84"/>
  <c r="BM29" i="84"/>
  <c r="BL29" i="84"/>
  <c r="BK29" i="84"/>
  <c r="BJ29" i="84"/>
  <c r="BI29" i="84"/>
  <c r="BH29" i="84"/>
  <c r="BG29" i="84"/>
  <c r="BD29" i="84"/>
  <c r="BC29" i="84"/>
  <c r="BB29" i="84"/>
  <c r="BA29" i="84"/>
  <c r="AZ29" i="84"/>
  <c r="AY29" i="84"/>
  <c r="AX29" i="84"/>
  <c r="AW29" i="84"/>
  <c r="AV29" i="84"/>
  <c r="AU29" i="84"/>
  <c r="AT29" i="84"/>
  <c r="AS29" i="84"/>
  <c r="AP29" i="84"/>
  <c r="AO29" i="84"/>
  <c r="AN29" i="84"/>
  <c r="AM29" i="84"/>
  <c r="AL29" i="84"/>
  <c r="AK29" i="84"/>
  <c r="AJ29" i="84"/>
  <c r="AI29" i="84"/>
  <c r="AH29" i="84"/>
  <c r="AG29" i="84"/>
  <c r="AF29" i="84"/>
  <c r="AE29" i="84"/>
  <c r="AB29" i="84"/>
  <c r="AA29" i="84"/>
  <c r="Z29" i="84"/>
  <c r="Y29" i="84"/>
  <c r="X29" i="84"/>
  <c r="W29" i="84"/>
  <c r="V29" i="84"/>
  <c r="U29" i="84"/>
  <c r="T29" i="84"/>
  <c r="S29" i="84"/>
  <c r="R29" i="84"/>
  <c r="Q29" i="84"/>
  <c r="N29" i="84"/>
  <c r="M29" i="84"/>
  <c r="L29" i="84"/>
  <c r="K29" i="84"/>
  <c r="J29" i="84"/>
  <c r="I29" i="84"/>
  <c r="H29" i="84"/>
  <c r="G29" i="84"/>
  <c r="F29" i="84"/>
  <c r="E29" i="84"/>
  <c r="D29" i="84"/>
  <c r="C29" i="84"/>
  <c r="FL28" i="84"/>
  <c r="FK28" i="84"/>
  <c r="FJ28" i="84"/>
  <c r="FI28" i="84"/>
  <c r="FH28" i="84"/>
  <c r="FG28" i="84"/>
  <c r="FF28" i="84"/>
  <c r="FE28" i="84"/>
  <c r="FD28" i="84"/>
  <c r="FC28" i="84"/>
  <c r="FB28" i="84"/>
  <c r="FA28" i="84"/>
  <c r="EX28" i="84"/>
  <c r="EW28" i="84"/>
  <c r="EV28" i="84"/>
  <c r="EU28" i="84"/>
  <c r="ET28" i="84"/>
  <c r="ES28" i="84"/>
  <c r="ER28" i="84"/>
  <c r="EQ28" i="84"/>
  <c r="EP28" i="84"/>
  <c r="EO28" i="84"/>
  <c r="EN28" i="84"/>
  <c r="EM28" i="84"/>
  <c r="EJ28" i="84"/>
  <c r="EI28" i="84"/>
  <c r="EH28" i="84"/>
  <c r="EG28" i="84"/>
  <c r="EF28" i="84"/>
  <c r="EE28" i="84"/>
  <c r="ED28" i="84"/>
  <c r="EC28" i="84"/>
  <c r="EB28" i="84"/>
  <c r="EA28" i="84"/>
  <c r="DZ28" i="84"/>
  <c r="DY28" i="84"/>
  <c r="DV28" i="84"/>
  <c r="DU28" i="84"/>
  <c r="DT28" i="84"/>
  <c r="DS28" i="84"/>
  <c r="DR28" i="84"/>
  <c r="DQ28" i="84"/>
  <c r="DP28" i="84"/>
  <c r="DO28" i="84"/>
  <c r="DN28" i="84"/>
  <c r="DM28" i="84"/>
  <c r="DL28" i="84"/>
  <c r="DK28" i="84"/>
  <c r="DH28" i="84"/>
  <c r="DG28" i="84"/>
  <c r="DF28" i="84"/>
  <c r="DE28" i="84"/>
  <c r="DD28" i="84"/>
  <c r="DC28" i="84"/>
  <c r="DB28" i="84"/>
  <c r="DA28" i="84"/>
  <c r="CZ28" i="84"/>
  <c r="CY28" i="84"/>
  <c r="CX28" i="84"/>
  <c r="CW28" i="84"/>
  <c r="CT28" i="84"/>
  <c r="CS28" i="84"/>
  <c r="CR28" i="84"/>
  <c r="CQ28" i="84"/>
  <c r="CP28" i="84"/>
  <c r="CO28" i="84"/>
  <c r="CN28" i="84"/>
  <c r="CM28" i="84"/>
  <c r="CL28" i="84"/>
  <c r="CK28" i="84"/>
  <c r="CJ28" i="84"/>
  <c r="CI28" i="84"/>
  <c r="CF28" i="84"/>
  <c r="CE28" i="84"/>
  <c r="CD28" i="84"/>
  <c r="CC28" i="84"/>
  <c r="CB28" i="84"/>
  <c r="CA28" i="84"/>
  <c r="BZ28" i="84"/>
  <c r="BY28" i="84"/>
  <c r="BX28" i="84"/>
  <c r="BW28" i="84"/>
  <c r="BV28" i="84"/>
  <c r="BU28" i="84"/>
  <c r="BR28" i="84"/>
  <c r="BQ28" i="84"/>
  <c r="BP28" i="84"/>
  <c r="BO28" i="84"/>
  <c r="BN28" i="84"/>
  <c r="BM28" i="84"/>
  <c r="BL28" i="84"/>
  <c r="BK28" i="84"/>
  <c r="BJ28" i="84"/>
  <c r="BI28" i="84"/>
  <c r="BH28" i="84"/>
  <c r="BG28" i="84"/>
  <c r="BD28" i="84"/>
  <c r="BC28" i="84"/>
  <c r="BB28" i="84"/>
  <c r="BA28" i="84"/>
  <c r="AZ28" i="84"/>
  <c r="AY28" i="84"/>
  <c r="AX28" i="84"/>
  <c r="AW28" i="84"/>
  <c r="AV28" i="84"/>
  <c r="AU28" i="84"/>
  <c r="AT28" i="84"/>
  <c r="AS28" i="84"/>
  <c r="AP28" i="84"/>
  <c r="AO28" i="84"/>
  <c r="AN28" i="84"/>
  <c r="AM28" i="84"/>
  <c r="AL28" i="84"/>
  <c r="AK28" i="84"/>
  <c r="AJ28" i="84"/>
  <c r="AI28" i="84"/>
  <c r="AH28" i="84"/>
  <c r="AG28" i="84"/>
  <c r="AF28" i="84"/>
  <c r="AE28" i="84"/>
  <c r="AB28" i="84"/>
  <c r="AA28" i="84"/>
  <c r="Z28" i="84"/>
  <c r="Y28" i="84"/>
  <c r="X28" i="84"/>
  <c r="W28" i="84"/>
  <c r="V28" i="84"/>
  <c r="U28" i="84"/>
  <c r="T28" i="84"/>
  <c r="S28" i="84"/>
  <c r="R28" i="84"/>
  <c r="Q28" i="84"/>
  <c r="N28" i="84"/>
  <c r="M28" i="84"/>
  <c r="L28" i="84"/>
  <c r="K28" i="84"/>
  <c r="J28" i="84"/>
  <c r="I28" i="84"/>
  <c r="H28" i="84"/>
  <c r="G28" i="84"/>
  <c r="F28" i="84"/>
  <c r="E28" i="84"/>
  <c r="D28" i="84"/>
  <c r="C28" i="84"/>
  <c r="FL27" i="84"/>
  <c r="FK27" i="84"/>
  <c r="FJ27" i="84"/>
  <c r="FI27" i="84"/>
  <c r="FH27" i="84"/>
  <c r="FG27" i="84"/>
  <c r="FF27" i="84"/>
  <c r="FE27" i="84"/>
  <c r="FD27" i="84"/>
  <c r="FC27" i="84"/>
  <c r="FB27" i="84"/>
  <c r="FA27" i="84"/>
  <c r="EX27" i="84"/>
  <c r="EW27" i="84"/>
  <c r="EV27" i="84"/>
  <c r="EU27" i="84"/>
  <c r="ET27" i="84"/>
  <c r="ES27" i="84"/>
  <c r="ER27" i="84"/>
  <c r="EQ27" i="84"/>
  <c r="EP27" i="84"/>
  <c r="EO27" i="84"/>
  <c r="EN27" i="84"/>
  <c r="EM27" i="84"/>
  <c r="EJ27" i="84"/>
  <c r="EI27" i="84"/>
  <c r="EH27" i="84"/>
  <c r="EG27" i="84"/>
  <c r="EF27" i="84"/>
  <c r="EE27" i="84"/>
  <c r="ED27" i="84"/>
  <c r="EC27" i="84"/>
  <c r="EB27" i="84"/>
  <c r="EA27" i="84"/>
  <c r="DZ27" i="84"/>
  <c r="DY27" i="84"/>
  <c r="DV27" i="84"/>
  <c r="DU27" i="84"/>
  <c r="DT27" i="84"/>
  <c r="DS27" i="84"/>
  <c r="DR27" i="84"/>
  <c r="DQ27" i="84"/>
  <c r="DP27" i="84"/>
  <c r="DO27" i="84"/>
  <c r="DN27" i="84"/>
  <c r="DM27" i="84"/>
  <c r="DL27" i="84"/>
  <c r="DK27" i="84"/>
  <c r="DH27" i="84"/>
  <c r="DG27" i="84"/>
  <c r="DF27" i="84"/>
  <c r="DE27" i="84"/>
  <c r="DD27" i="84"/>
  <c r="DC27" i="84"/>
  <c r="DB27" i="84"/>
  <c r="DA27" i="84"/>
  <c r="CZ27" i="84"/>
  <c r="CY27" i="84"/>
  <c r="CX27" i="84"/>
  <c r="CW27" i="84"/>
  <c r="CT27" i="84"/>
  <c r="CS27" i="84"/>
  <c r="CR27" i="84"/>
  <c r="CQ27" i="84"/>
  <c r="CP27" i="84"/>
  <c r="CO27" i="84"/>
  <c r="CN27" i="84"/>
  <c r="CM27" i="84"/>
  <c r="CL27" i="84"/>
  <c r="CK27" i="84"/>
  <c r="CJ27" i="84"/>
  <c r="CI27" i="84"/>
  <c r="CF27" i="84"/>
  <c r="CE27" i="84"/>
  <c r="CD27" i="84"/>
  <c r="CC27" i="84"/>
  <c r="CB27" i="84"/>
  <c r="CA27" i="84"/>
  <c r="BZ27" i="84"/>
  <c r="BY27" i="84"/>
  <c r="BX27" i="84"/>
  <c r="BW27" i="84"/>
  <c r="BV27" i="84"/>
  <c r="BU27" i="84"/>
  <c r="BR27" i="84"/>
  <c r="BQ27" i="84"/>
  <c r="BP27" i="84"/>
  <c r="BO27" i="84"/>
  <c r="BN27" i="84"/>
  <c r="BM27" i="84"/>
  <c r="BL27" i="84"/>
  <c r="BK27" i="84"/>
  <c r="BJ27" i="84"/>
  <c r="BI27" i="84"/>
  <c r="BH27" i="84"/>
  <c r="BG27" i="84"/>
  <c r="BD27" i="84"/>
  <c r="BC27" i="84"/>
  <c r="BB27" i="84"/>
  <c r="BA27" i="84"/>
  <c r="AZ27" i="84"/>
  <c r="AY27" i="84"/>
  <c r="AX27" i="84"/>
  <c r="AW27" i="84"/>
  <c r="AV27" i="84"/>
  <c r="AU27" i="84"/>
  <c r="AT27" i="84"/>
  <c r="AS27" i="84"/>
  <c r="AP27" i="84"/>
  <c r="AO27" i="84"/>
  <c r="AN27" i="84"/>
  <c r="AM27" i="84"/>
  <c r="AL27" i="84"/>
  <c r="AK27" i="84"/>
  <c r="AJ27" i="84"/>
  <c r="AI27" i="84"/>
  <c r="AH27" i="84"/>
  <c r="AG27" i="84"/>
  <c r="AF27" i="84"/>
  <c r="AE27" i="84"/>
  <c r="AB27" i="84"/>
  <c r="AA27" i="84"/>
  <c r="Z27" i="84"/>
  <c r="Y27" i="84"/>
  <c r="X27" i="84"/>
  <c r="W27" i="84"/>
  <c r="V27" i="84"/>
  <c r="U27" i="84"/>
  <c r="T27" i="84"/>
  <c r="S27" i="84"/>
  <c r="R27" i="84"/>
  <c r="Q27" i="84"/>
  <c r="N27" i="84"/>
  <c r="M27" i="84"/>
  <c r="L27" i="84"/>
  <c r="K27" i="84"/>
  <c r="J27" i="84"/>
  <c r="I27" i="84"/>
  <c r="H27" i="84"/>
  <c r="G27" i="84"/>
  <c r="F27" i="84"/>
  <c r="E27" i="84"/>
  <c r="D27" i="84"/>
  <c r="C27" i="84"/>
  <c r="FL26" i="84"/>
  <c r="FK26" i="84"/>
  <c r="FJ26" i="84"/>
  <c r="FI26" i="84"/>
  <c r="FH26" i="84"/>
  <c r="FG26" i="84"/>
  <c r="FF26" i="84"/>
  <c r="FE26" i="84"/>
  <c r="FD26" i="84"/>
  <c r="FC26" i="84"/>
  <c r="FB26" i="84"/>
  <c r="FA26" i="84"/>
  <c r="EX26" i="84"/>
  <c r="EW26" i="84"/>
  <c r="EV26" i="84"/>
  <c r="EU26" i="84"/>
  <c r="ET26" i="84"/>
  <c r="ES26" i="84"/>
  <c r="ER26" i="84"/>
  <c r="EQ26" i="84"/>
  <c r="EP26" i="84"/>
  <c r="EO26" i="84"/>
  <c r="EN26" i="84"/>
  <c r="EM26" i="84"/>
  <c r="EJ26" i="84"/>
  <c r="EI26" i="84"/>
  <c r="EH26" i="84"/>
  <c r="EG26" i="84"/>
  <c r="EF26" i="84"/>
  <c r="EE26" i="84"/>
  <c r="ED26" i="84"/>
  <c r="EC26" i="84"/>
  <c r="EB26" i="84"/>
  <c r="EA26" i="84"/>
  <c r="DZ26" i="84"/>
  <c r="DY26" i="84"/>
  <c r="DV26" i="84"/>
  <c r="DU26" i="84"/>
  <c r="DT26" i="84"/>
  <c r="DS26" i="84"/>
  <c r="DR26" i="84"/>
  <c r="DQ26" i="84"/>
  <c r="DP26" i="84"/>
  <c r="DO26" i="84"/>
  <c r="DN26" i="84"/>
  <c r="DM26" i="84"/>
  <c r="DL26" i="84"/>
  <c r="DK26" i="84"/>
  <c r="DH26" i="84"/>
  <c r="DG26" i="84"/>
  <c r="DF26" i="84"/>
  <c r="DE26" i="84"/>
  <c r="DD26" i="84"/>
  <c r="DC26" i="84"/>
  <c r="DB26" i="84"/>
  <c r="DA26" i="84"/>
  <c r="CZ26" i="84"/>
  <c r="CY26" i="84"/>
  <c r="CX26" i="84"/>
  <c r="CW26" i="84"/>
  <c r="CT26" i="84"/>
  <c r="CS26" i="84"/>
  <c r="CR26" i="84"/>
  <c r="CQ26" i="84"/>
  <c r="CP26" i="84"/>
  <c r="CO26" i="84"/>
  <c r="CN26" i="84"/>
  <c r="CM26" i="84"/>
  <c r="CL26" i="84"/>
  <c r="CK26" i="84"/>
  <c r="CJ26" i="84"/>
  <c r="CI26" i="84"/>
  <c r="CF26" i="84"/>
  <c r="CE26" i="84"/>
  <c r="CD26" i="84"/>
  <c r="CC26" i="84"/>
  <c r="CB26" i="84"/>
  <c r="CA26" i="84"/>
  <c r="BZ26" i="84"/>
  <c r="BY26" i="84"/>
  <c r="BX26" i="84"/>
  <c r="BW26" i="84"/>
  <c r="BV26" i="84"/>
  <c r="BU26" i="84"/>
  <c r="BR26" i="84"/>
  <c r="BQ26" i="84"/>
  <c r="BP26" i="84"/>
  <c r="BO26" i="84"/>
  <c r="BN26" i="84"/>
  <c r="BM26" i="84"/>
  <c r="BL26" i="84"/>
  <c r="BK26" i="84"/>
  <c r="BJ26" i="84"/>
  <c r="BI26" i="84"/>
  <c r="BH26" i="84"/>
  <c r="BG26" i="84"/>
  <c r="BD26" i="84"/>
  <c r="BC26" i="84"/>
  <c r="BB26" i="84"/>
  <c r="BA26" i="84"/>
  <c r="AZ26" i="84"/>
  <c r="AY26" i="84"/>
  <c r="AX26" i="84"/>
  <c r="AW26" i="84"/>
  <c r="AV26" i="84"/>
  <c r="AU26" i="84"/>
  <c r="AT26" i="84"/>
  <c r="AS26" i="84"/>
  <c r="AP26" i="84"/>
  <c r="AO26" i="84"/>
  <c r="AN26" i="84"/>
  <c r="AM26" i="84"/>
  <c r="AL26" i="84"/>
  <c r="AK26" i="84"/>
  <c r="AJ26" i="84"/>
  <c r="AI26" i="84"/>
  <c r="AH26" i="84"/>
  <c r="AG26" i="84"/>
  <c r="AF26" i="84"/>
  <c r="AE26" i="84"/>
  <c r="AB26" i="84"/>
  <c r="AA26" i="84"/>
  <c r="Z26" i="84"/>
  <c r="Y26" i="84"/>
  <c r="X26" i="84"/>
  <c r="W26" i="84"/>
  <c r="V26" i="84"/>
  <c r="U26" i="84"/>
  <c r="T26" i="84"/>
  <c r="S26" i="84"/>
  <c r="R26" i="84"/>
  <c r="Q26" i="84"/>
  <c r="N26" i="84"/>
  <c r="M26" i="84"/>
  <c r="L26" i="84"/>
  <c r="K26" i="84"/>
  <c r="J26" i="84"/>
  <c r="I26" i="84"/>
  <c r="H26" i="84"/>
  <c r="G26" i="84"/>
  <c r="F26" i="84"/>
  <c r="E26" i="84"/>
  <c r="D26" i="84"/>
  <c r="C26" i="84"/>
  <c r="FL25" i="84"/>
  <c r="FK25" i="84"/>
  <c r="FJ25" i="84"/>
  <c r="FI25" i="84"/>
  <c r="FH25" i="84"/>
  <c r="FG25" i="84"/>
  <c r="FF25" i="84"/>
  <c r="FE25" i="84"/>
  <c r="FD25" i="84"/>
  <c r="FC25" i="84"/>
  <c r="FB25" i="84"/>
  <c r="FA25" i="84"/>
  <c r="EX25" i="84"/>
  <c r="EW25" i="84"/>
  <c r="EV25" i="84"/>
  <c r="EU25" i="84"/>
  <c r="ET25" i="84"/>
  <c r="ES25" i="84"/>
  <c r="ER25" i="84"/>
  <c r="EQ25" i="84"/>
  <c r="EP25" i="84"/>
  <c r="EO25" i="84"/>
  <c r="EN25" i="84"/>
  <c r="EM25" i="84"/>
  <c r="EJ25" i="84"/>
  <c r="EI25" i="84"/>
  <c r="EH25" i="84"/>
  <c r="EG25" i="84"/>
  <c r="EF25" i="84"/>
  <c r="EE25" i="84"/>
  <c r="ED25" i="84"/>
  <c r="EC25" i="84"/>
  <c r="EB25" i="84"/>
  <c r="EA25" i="84"/>
  <c r="DZ25" i="84"/>
  <c r="DY25" i="84"/>
  <c r="DV25" i="84"/>
  <c r="DU25" i="84"/>
  <c r="DT25" i="84"/>
  <c r="DS25" i="84"/>
  <c r="DR25" i="84"/>
  <c r="DQ25" i="84"/>
  <c r="DP25" i="84"/>
  <c r="DO25" i="84"/>
  <c r="DN25" i="84"/>
  <c r="DM25" i="84"/>
  <c r="DL25" i="84"/>
  <c r="DK25" i="84"/>
  <c r="DH25" i="84"/>
  <c r="DG25" i="84"/>
  <c r="DF25" i="84"/>
  <c r="DE25" i="84"/>
  <c r="DD25" i="84"/>
  <c r="DC25" i="84"/>
  <c r="DB25" i="84"/>
  <c r="DA25" i="84"/>
  <c r="CZ25" i="84"/>
  <c r="CY25" i="84"/>
  <c r="CX25" i="84"/>
  <c r="CW25" i="84"/>
  <c r="CT25" i="84"/>
  <c r="CS25" i="84"/>
  <c r="CR25" i="84"/>
  <c r="CQ25" i="84"/>
  <c r="CP25" i="84"/>
  <c r="CO25" i="84"/>
  <c r="CN25" i="84"/>
  <c r="CM25" i="84"/>
  <c r="CL25" i="84"/>
  <c r="CK25" i="84"/>
  <c r="CJ25" i="84"/>
  <c r="CI25" i="84"/>
  <c r="CF25" i="84"/>
  <c r="CE25" i="84"/>
  <c r="CD25" i="84"/>
  <c r="CC25" i="84"/>
  <c r="CB25" i="84"/>
  <c r="CA25" i="84"/>
  <c r="BZ25" i="84"/>
  <c r="BY25" i="84"/>
  <c r="BX25" i="84"/>
  <c r="BW25" i="84"/>
  <c r="BV25" i="84"/>
  <c r="BU25" i="84"/>
  <c r="BR25" i="84"/>
  <c r="BQ25" i="84"/>
  <c r="BP25" i="84"/>
  <c r="BO25" i="84"/>
  <c r="BN25" i="84"/>
  <c r="BM25" i="84"/>
  <c r="BL25" i="84"/>
  <c r="BK25" i="84"/>
  <c r="BJ25" i="84"/>
  <c r="BI25" i="84"/>
  <c r="BH25" i="84"/>
  <c r="BG25" i="84"/>
  <c r="BD25" i="84"/>
  <c r="BC25" i="84"/>
  <c r="BB25" i="84"/>
  <c r="BA25" i="84"/>
  <c r="AZ25" i="84"/>
  <c r="AY25" i="84"/>
  <c r="AX25" i="84"/>
  <c r="AW25" i="84"/>
  <c r="AV25" i="84"/>
  <c r="AU25" i="84"/>
  <c r="AT25" i="84"/>
  <c r="AS25" i="84"/>
  <c r="AP25" i="84"/>
  <c r="AO25" i="84"/>
  <c r="AN25" i="84"/>
  <c r="AM25" i="84"/>
  <c r="AL25" i="84"/>
  <c r="AK25" i="84"/>
  <c r="AJ25" i="84"/>
  <c r="AI25" i="84"/>
  <c r="AH25" i="84"/>
  <c r="AG25" i="84"/>
  <c r="AF25" i="84"/>
  <c r="AE25" i="84"/>
  <c r="AB25" i="84"/>
  <c r="AA25" i="84"/>
  <c r="Z25" i="84"/>
  <c r="Y25" i="84"/>
  <c r="X25" i="84"/>
  <c r="W25" i="84"/>
  <c r="V25" i="84"/>
  <c r="U25" i="84"/>
  <c r="T25" i="84"/>
  <c r="S25" i="84"/>
  <c r="R25" i="84"/>
  <c r="Q25" i="84"/>
  <c r="N25" i="84"/>
  <c r="M25" i="84"/>
  <c r="L25" i="84"/>
  <c r="K25" i="84"/>
  <c r="J25" i="84"/>
  <c r="I25" i="84"/>
  <c r="H25" i="84"/>
  <c r="G25" i="84"/>
  <c r="F25" i="84"/>
  <c r="E25" i="84"/>
  <c r="D25" i="84"/>
  <c r="C25" i="84"/>
  <c r="FL24" i="84"/>
  <c r="FK24" i="84"/>
  <c r="FJ24" i="84"/>
  <c r="FI24" i="84"/>
  <c r="FH24" i="84"/>
  <c r="FG24" i="84"/>
  <c r="FF24" i="84"/>
  <c r="FE24" i="84"/>
  <c r="FD24" i="84"/>
  <c r="FC24" i="84"/>
  <c r="FB24" i="84"/>
  <c r="FA24" i="84"/>
  <c r="EX24" i="84"/>
  <c r="EW24" i="84"/>
  <c r="EV24" i="84"/>
  <c r="EU24" i="84"/>
  <c r="ET24" i="84"/>
  <c r="ES24" i="84"/>
  <c r="ER24" i="84"/>
  <c r="EQ24" i="84"/>
  <c r="EP24" i="84"/>
  <c r="EO24" i="84"/>
  <c r="EN24" i="84"/>
  <c r="EM24" i="84"/>
  <c r="EJ24" i="84"/>
  <c r="EI24" i="84"/>
  <c r="EH24" i="84"/>
  <c r="EG24" i="84"/>
  <c r="EF24" i="84"/>
  <c r="EE24" i="84"/>
  <c r="ED24" i="84"/>
  <c r="EC24" i="84"/>
  <c r="EB24" i="84"/>
  <c r="EA24" i="84"/>
  <c r="DZ24" i="84"/>
  <c r="DY24" i="84"/>
  <c r="DV24" i="84"/>
  <c r="DU24" i="84"/>
  <c r="DT24" i="84"/>
  <c r="DS24" i="84"/>
  <c r="DR24" i="84"/>
  <c r="DQ24" i="84"/>
  <c r="DP24" i="84"/>
  <c r="DO24" i="84"/>
  <c r="DN24" i="84"/>
  <c r="DM24" i="84"/>
  <c r="DL24" i="84"/>
  <c r="DK24" i="84"/>
  <c r="DH24" i="84"/>
  <c r="DG24" i="84"/>
  <c r="DF24" i="84"/>
  <c r="DE24" i="84"/>
  <c r="DD24" i="84"/>
  <c r="DC24" i="84"/>
  <c r="DB24" i="84"/>
  <c r="DA24" i="84"/>
  <c r="CZ24" i="84"/>
  <c r="CY24" i="84"/>
  <c r="CX24" i="84"/>
  <c r="CW24" i="84"/>
  <c r="CT24" i="84"/>
  <c r="CS24" i="84"/>
  <c r="CR24" i="84"/>
  <c r="CQ24" i="84"/>
  <c r="CP24" i="84"/>
  <c r="CO24" i="84"/>
  <c r="CN24" i="84"/>
  <c r="CM24" i="84"/>
  <c r="CL24" i="84"/>
  <c r="CK24" i="84"/>
  <c r="CJ24" i="84"/>
  <c r="CI24" i="84"/>
  <c r="CF24" i="84"/>
  <c r="CE24" i="84"/>
  <c r="CD24" i="84"/>
  <c r="CC24" i="84"/>
  <c r="CB24" i="84"/>
  <c r="CA24" i="84"/>
  <c r="BZ24" i="84"/>
  <c r="BY24" i="84"/>
  <c r="BX24" i="84"/>
  <c r="BW24" i="84"/>
  <c r="BV24" i="84"/>
  <c r="BU24" i="84"/>
  <c r="BR24" i="84"/>
  <c r="BQ24" i="84"/>
  <c r="BP24" i="84"/>
  <c r="BO24" i="84"/>
  <c r="BN24" i="84"/>
  <c r="BM24" i="84"/>
  <c r="BL24" i="84"/>
  <c r="BK24" i="84"/>
  <c r="BJ24" i="84"/>
  <c r="BI24" i="84"/>
  <c r="BH24" i="84"/>
  <c r="BG24" i="84"/>
  <c r="BD24" i="84"/>
  <c r="BC24" i="84"/>
  <c r="BB24" i="84"/>
  <c r="BA24" i="84"/>
  <c r="AZ24" i="84"/>
  <c r="AY24" i="84"/>
  <c r="AX24" i="84"/>
  <c r="AW24" i="84"/>
  <c r="AV24" i="84"/>
  <c r="AU24" i="84"/>
  <c r="AT24" i="84"/>
  <c r="AS24" i="84"/>
  <c r="AP24" i="84"/>
  <c r="AO24" i="84"/>
  <c r="AN24" i="84"/>
  <c r="AM24" i="84"/>
  <c r="AL24" i="84"/>
  <c r="AK24" i="84"/>
  <c r="AJ24" i="84"/>
  <c r="AI24" i="84"/>
  <c r="AH24" i="84"/>
  <c r="AG24" i="84"/>
  <c r="AF24" i="84"/>
  <c r="AE24" i="84"/>
  <c r="AB24" i="84"/>
  <c r="AA24" i="84"/>
  <c r="Z24" i="84"/>
  <c r="Y24" i="84"/>
  <c r="X24" i="84"/>
  <c r="W24" i="84"/>
  <c r="V24" i="84"/>
  <c r="U24" i="84"/>
  <c r="T24" i="84"/>
  <c r="S24" i="84"/>
  <c r="R24" i="84"/>
  <c r="Q24" i="84"/>
  <c r="N24" i="84"/>
  <c r="M24" i="84"/>
  <c r="L24" i="84"/>
  <c r="K24" i="84"/>
  <c r="J24" i="84"/>
  <c r="I24" i="84"/>
  <c r="H24" i="84"/>
  <c r="G24" i="84"/>
  <c r="F24" i="84"/>
  <c r="E24" i="84"/>
  <c r="D24" i="84"/>
  <c r="C24" i="84"/>
  <c r="FL23" i="84"/>
  <c r="FK23" i="84"/>
  <c r="FJ23" i="84"/>
  <c r="FI23" i="84"/>
  <c r="FH23" i="84"/>
  <c r="FG23" i="84"/>
  <c r="FF23" i="84"/>
  <c r="FE23" i="84"/>
  <c r="FD23" i="84"/>
  <c r="FC23" i="84"/>
  <c r="FB23" i="84"/>
  <c r="FA23" i="84"/>
  <c r="EX23" i="84"/>
  <c r="EW23" i="84"/>
  <c r="EV23" i="84"/>
  <c r="EU23" i="84"/>
  <c r="ET23" i="84"/>
  <c r="ES23" i="84"/>
  <c r="ER23" i="84"/>
  <c r="EQ23" i="84"/>
  <c r="EP23" i="84"/>
  <c r="EO23" i="84"/>
  <c r="EN23" i="84"/>
  <c r="EM23" i="84"/>
  <c r="EJ23" i="84"/>
  <c r="EI23" i="84"/>
  <c r="EH23" i="84"/>
  <c r="EG23" i="84"/>
  <c r="EF23" i="84"/>
  <c r="EE23" i="84"/>
  <c r="ED23" i="84"/>
  <c r="EC23" i="84"/>
  <c r="EB23" i="84"/>
  <c r="EA23" i="84"/>
  <c r="DZ23" i="84"/>
  <c r="DY23" i="84"/>
  <c r="DV23" i="84"/>
  <c r="DU23" i="84"/>
  <c r="DT23" i="84"/>
  <c r="DS23" i="84"/>
  <c r="DR23" i="84"/>
  <c r="DQ23" i="84"/>
  <c r="DP23" i="84"/>
  <c r="DO23" i="84"/>
  <c r="DN23" i="84"/>
  <c r="DM23" i="84"/>
  <c r="DL23" i="84"/>
  <c r="DK23" i="84"/>
  <c r="DH23" i="84"/>
  <c r="DG23" i="84"/>
  <c r="DF23" i="84"/>
  <c r="DE23" i="84"/>
  <c r="DD23" i="84"/>
  <c r="DC23" i="84"/>
  <c r="DB23" i="84"/>
  <c r="DA23" i="84"/>
  <c r="CZ23" i="84"/>
  <c r="CY23" i="84"/>
  <c r="CX23" i="84"/>
  <c r="CW23" i="84"/>
  <c r="CT23" i="84"/>
  <c r="CS23" i="84"/>
  <c r="CR23" i="84"/>
  <c r="CQ23" i="84"/>
  <c r="CP23" i="84"/>
  <c r="CO23" i="84"/>
  <c r="CN23" i="84"/>
  <c r="CM23" i="84"/>
  <c r="CL23" i="84"/>
  <c r="CK23" i="84"/>
  <c r="CJ23" i="84"/>
  <c r="CI23" i="84"/>
  <c r="CF23" i="84"/>
  <c r="CE23" i="84"/>
  <c r="CD23" i="84"/>
  <c r="CC23" i="84"/>
  <c r="CB23" i="84"/>
  <c r="CA23" i="84"/>
  <c r="BZ23" i="84"/>
  <c r="BY23" i="84"/>
  <c r="BX23" i="84"/>
  <c r="BW23" i="84"/>
  <c r="BV23" i="84"/>
  <c r="BU23" i="84"/>
  <c r="BR23" i="84"/>
  <c r="BQ23" i="84"/>
  <c r="BP23" i="84"/>
  <c r="BO23" i="84"/>
  <c r="BN23" i="84"/>
  <c r="BM23" i="84"/>
  <c r="BL23" i="84"/>
  <c r="BK23" i="84"/>
  <c r="BJ23" i="84"/>
  <c r="BI23" i="84"/>
  <c r="BH23" i="84"/>
  <c r="BG23" i="84"/>
  <c r="BD23" i="84"/>
  <c r="BC23" i="84"/>
  <c r="BB23" i="84"/>
  <c r="BA23" i="84"/>
  <c r="AZ23" i="84"/>
  <c r="AY23" i="84"/>
  <c r="AX23" i="84"/>
  <c r="AW23" i="84"/>
  <c r="AV23" i="84"/>
  <c r="AU23" i="84"/>
  <c r="AT23" i="84"/>
  <c r="AS23" i="84"/>
  <c r="AP23" i="84"/>
  <c r="AO23" i="84"/>
  <c r="AN23" i="84"/>
  <c r="AM23" i="84"/>
  <c r="AL23" i="84"/>
  <c r="AK23" i="84"/>
  <c r="AJ23" i="84"/>
  <c r="AI23" i="84"/>
  <c r="AH23" i="84"/>
  <c r="AG23" i="84"/>
  <c r="AF23" i="84"/>
  <c r="AE23" i="84"/>
  <c r="AB23" i="84"/>
  <c r="AA23" i="84"/>
  <c r="Z23" i="84"/>
  <c r="Y23" i="84"/>
  <c r="X23" i="84"/>
  <c r="W23" i="84"/>
  <c r="V23" i="84"/>
  <c r="U23" i="84"/>
  <c r="T23" i="84"/>
  <c r="S23" i="84"/>
  <c r="R23" i="84"/>
  <c r="Q23" i="84"/>
  <c r="N23" i="84"/>
  <c r="M23" i="84"/>
  <c r="L23" i="84"/>
  <c r="K23" i="84"/>
  <c r="J23" i="84"/>
  <c r="I23" i="84"/>
  <c r="H23" i="84"/>
  <c r="G23" i="84"/>
  <c r="F23" i="84"/>
  <c r="E23" i="84"/>
  <c r="D23" i="84"/>
  <c r="C23" i="84"/>
  <c r="FL22" i="84"/>
  <c r="FK22" i="84"/>
  <c r="FJ22" i="84"/>
  <c r="FI22" i="84"/>
  <c r="FH22" i="84"/>
  <c r="FG22" i="84"/>
  <c r="FF22" i="84"/>
  <c r="FE22" i="84"/>
  <c r="FD22" i="84"/>
  <c r="FC22" i="84"/>
  <c r="FB22" i="84"/>
  <c r="FA22" i="84"/>
  <c r="EX22" i="84"/>
  <c r="EW22" i="84"/>
  <c r="EV22" i="84"/>
  <c r="EU22" i="84"/>
  <c r="ET22" i="84"/>
  <c r="ES22" i="84"/>
  <c r="ER22" i="84"/>
  <c r="EQ22" i="84"/>
  <c r="EP22" i="84"/>
  <c r="EO22" i="84"/>
  <c r="EN22" i="84"/>
  <c r="EM22" i="84"/>
  <c r="EJ22" i="84"/>
  <c r="EI22" i="84"/>
  <c r="EH22" i="84"/>
  <c r="EG22" i="84"/>
  <c r="EF22" i="84"/>
  <c r="EE22" i="84"/>
  <c r="ED22" i="84"/>
  <c r="EC22" i="84"/>
  <c r="EB22" i="84"/>
  <c r="EA22" i="84"/>
  <c r="DZ22" i="84"/>
  <c r="DY22" i="84"/>
  <c r="DV22" i="84"/>
  <c r="DU22" i="84"/>
  <c r="DT22" i="84"/>
  <c r="DS22" i="84"/>
  <c r="DR22" i="84"/>
  <c r="DQ22" i="84"/>
  <c r="DP22" i="84"/>
  <c r="DO22" i="84"/>
  <c r="DN22" i="84"/>
  <c r="DM22" i="84"/>
  <c r="DL22" i="84"/>
  <c r="DK22" i="84"/>
  <c r="DH22" i="84"/>
  <c r="DG22" i="84"/>
  <c r="DF22" i="84"/>
  <c r="DE22" i="84"/>
  <c r="DD22" i="84"/>
  <c r="DC22" i="84"/>
  <c r="DB22" i="84"/>
  <c r="DA22" i="84"/>
  <c r="CZ22" i="84"/>
  <c r="CY22" i="84"/>
  <c r="CX22" i="84"/>
  <c r="CW22" i="84"/>
  <c r="CT22" i="84"/>
  <c r="CS22" i="84"/>
  <c r="CR22" i="84"/>
  <c r="CQ22" i="84"/>
  <c r="CP22" i="84"/>
  <c r="CO22" i="84"/>
  <c r="CN22" i="84"/>
  <c r="CM22" i="84"/>
  <c r="CL22" i="84"/>
  <c r="CK22" i="84"/>
  <c r="CJ22" i="84"/>
  <c r="CI22" i="84"/>
  <c r="CF22" i="84"/>
  <c r="CE22" i="84"/>
  <c r="CD22" i="84"/>
  <c r="CC22" i="84"/>
  <c r="CB22" i="84"/>
  <c r="CA22" i="84"/>
  <c r="BZ22" i="84"/>
  <c r="BY22" i="84"/>
  <c r="BX22" i="84"/>
  <c r="BW22" i="84"/>
  <c r="BV22" i="84"/>
  <c r="BU22" i="84"/>
  <c r="BR22" i="84"/>
  <c r="BQ22" i="84"/>
  <c r="BP22" i="84"/>
  <c r="BO22" i="84"/>
  <c r="BN22" i="84"/>
  <c r="BM22" i="84"/>
  <c r="BL22" i="84"/>
  <c r="BK22" i="84"/>
  <c r="BJ22" i="84"/>
  <c r="BI22" i="84"/>
  <c r="BH22" i="84"/>
  <c r="BG22" i="84"/>
  <c r="BD22" i="84"/>
  <c r="BC22" i="84"/>
  <c r="BB22" i="84"/>
  <c r="BA22" i="84"/>
  <c r="AZ22" i="84"/>
  <c r="AY22" i="84"/>
  <c r="AX22" i="84"/>
  <c r="AW22" i="84"/>
  <c r="AV22" i="84"/>
  <c r="AU22" i="84"/>
  <c r="AT22" i="84"/>
  <c r="AS22" i="84"/>
  <c r="AP22" i="84"/>
  <c r="AO22" i="84"/>
  <c r="AN22" i="84"/>
  <c r="AM22" i="84"/>
  <c r="AL22" i="84"/>
  <c r="AK22" i="84"/>
  <c r="AJ22" i="84"/>
  <c r="AI22" i="84"/>
  <c r="AH22" i="84"/>
  <c r="AG22" i="84"/>
  <c r="AF22" i="84"/>
  <c r="AE22" i="84"/>
  <c r="AB22" i="84"/>
  <c r="AA22" i="84"/>
  <c r="Z22" i="84"/>
  <c r="Y22" i="84"/>
  <c r="X22" i="84"/>
  <c r="W22" i="84"/>
  <c r="V22" i="84"/>
  <c r="U22" i="84"/>
  <c r="T22" i="84"/>
  <c r="S22" i="84"/>
  <c r="R22" i="84"/>
  <c r="Q22" i="84"/>
  <c r="N22" i="84"/>
  <c r="M22" i="84"/>
  <c r="L22" i="84"/>
  <c r="K22" i="84"/>
  <c r="J22" i="84"/>
  <c r="I22" i="84"/>
  <c r="H22" i="84"/>
  <c r="G22" i="84"/>
  <c r="F22" i="84"/>
  <c r="E22" i="84"/>
  <c r="D22" i="84"/>
  <c r="C22" i="84"/>
  <c r="FL21" i="84"/>
  <c r="FK21" i="84"/>
  <c r="FJ21" i="84"/>
  <c r="FI21" i="84"/>
  <c r="FH21" i="84"/>
  <c r="FG21" i="84"/>
  <c r="FF21" i="84"/>
  <c r="FE21" i="84"/>
  <c r="FD21" i="84"/>
  <c r="FC21" i="84"/>
  <c r="FB21" i="84"/>
  <c r="FA21" i="84"/>
  <c r="EX21" i="84"/>
  <c r="EW21" i="84"/>
  <c r="EV21" i="84"/>
  <c r="EU21" i="84"/>
  <c r="ET21" i="84"/>
  <c r="ES21" i="84"/>
  <c r="ER21" i="84"/>
  <c r="EQ21" i="84"/>
  <c r="EP21" i="84"/>
  <c r="EO21" i="84"/>
  <c r="EN21" i="84"/>
  <c r="EM21" i="84"/>
  <c r="EJ21" i="84"/>
  <c r="EI21" i="84"/>
  <c r="EH21" i="84"/>
  <c r="EG21" i="84"/>
  <c r="EF21" i="84"/>
  <c r="EE21" i="84"/>
  <c r="ED21" i="84"/>
  <c r="EC21" i="84"/>
  <c r="EB21" i="84"/>
  <c r="EA21" i="84"/>
  <c r="DZ21" i="84"/>
  <c r="DY21" i="84"/>
  <c r="DV21" i="84"/>
  <c r="DU21" i="84"/>
  <c r="DT21" i="84"/>
  <c r="DS21" i="84"/>
  <c r="DR21" i="84"/>
  <c r="DQ21" i="84"/>
  <c r="DP21" i="84"/>
  <c r="DO21" i="84"/>
  <c r="DN21" i="84"/>
  <c r="DM21" i="84"/>
  <c r="DL21" i="84"/>
  <c r="DK21" i="84"/>
  <c r="DH21" i="84"/>
  <c r="DG21" i="84"/>
  <c r="DF21" i="84"/>
  <c r="DE21" i="84"/>
  <c r="DD21" i="84"/>
  <c r="DC21" i="84"/>
  <c r="DB21" i="84"/>
  <c r="DA21" i="84"/>
  <c r="CZ21" i="84"/>
  <c r="CY21" i="84"/>
  <c r="CX21" i="84"/>
  <c r="CW21" i="84"/>
  <c r="CT21" i="84"/>
  <c r="CS21" i="84"/>
  <c r="CR21" i="84"/>
  <c r="CQ21" i="84"/>
  <c r="CP21" i="84"/>
  <c r="CO21" i="84"/>
  <c r="CN21" i="84"/>
  <c r="CM21" i="84"/>
  <c r="CL21" i="84"/>
  <c r="CK21" i="84"/>
  <c r="CJ21" i="84"/>
  <c r="CI21" i="84"/>
  <c r="CF21" i="84"/>
  <c r="CE21" i="84"/>
  <c r="CD21" i="84"/>
  <c r="CC21" i="84"/>
  <c r="CB21" i="84"/>
  <c r="CA21" i="84"/>
  <c r="BZ21" i="84"/>
  <c r="BY21" i="84"/>
  <c r="BX21" i="84"/>
  <c r="BW21" i="84"/>
  <c r="BV21" i="84"/>
  <c r="BU21" i="84"/>
  <c r="BR21" i="84"/>
  <c r="BQ21" i="84"/>
  <c r="BP21" i="84"/>
  <c r="BO21" i="84"/>
  <c r="BN21" i="84"/>
  <c r="BM21" i="84"/>
  <c r="BL21" i="84"/>
  <c r="BK21" i="84"/>
  <c r="BJ21" i="84"/>
  <c r="BI21" i="84"/>
  <c r="BH21" i="84"/>
  <c r="BG21" i="84"/>
  <c r="BD21" i="84"/>
  <c r="BC21" i="84"/>
  <c r="BB21" i="84"/>
  <c r="BA21" i="84"/>
  <c r="AZ21" i="84"/>
  <c r="AY21" i="84"/>
  <c r="AX21" i="84"/>
  <c r="AW21" i="84"/>
  <c r="AV21" i="84"/>
  <c r="AU21" i="84"/>
  <c r="AT21" i="84"/>
  <c r="AS21" i="84"/>
  <c r="AP21" i="84"/>
  <c r="AO21" i="84"/>
  <c r="AN21" i="84"/>
  <c r="AM21" i="84"/>
  <c r="AL21" i="84"/>
  <c r="AK21" i="84"/>
  <c r="AJ21" i="84"/>
  <c r="AI21" i="84"/>
  <c r="AH21" i="84"/>
  <c r="AG21" i="84"/>
  <c r="AF21" i="84"/>
  <c r="AE21" i="84"/>
  <c r="AB21" i="84"/>
  <c r="AA21" i="84"/>
  <c r="Z21" i="84"/>
  <c r="Y21" i="84"/>
  <c r="X21" i="84"/>
  <c r="W21" i="84"/>
  <c r="V21" i="84"/>
  <c r="U21" i="84"/>
  <c r="T21" i="84"/>
  <c r="S21" i="84"/>
  <c r="R21" i="84"/>
  <c r="Q21" i="84"/>
  <c r="N21" i="84"/>
  <c r="M21" i="84"/>
  <c r="L21" i="84"/>
  <c r="K21" i="84"/>
  <c r="J21" i="84"/>
  <c r="I21" i="84"/>
  <c r="H21" i="84"/>
  <c r="G21" i="84"/>
  <c r="F21" i="84"/>
  <c r="E21" i="84"/>
  <c r="D21" i="84"/>
  <c r="C21" i="84"/>
  <c r="FL20" i="84"/>
  <c r="FK20" i="84"/>
  <c r="FJ20" i="84"/>
  <c r="FI20" i="84"/>
  <c r="FH20" i="84"/>
  <c r="FG20" i="84"/>
  <c r="FF20" i="84"/>
  <c r="FE20" i="84"/>
  <c r="FD20" i="84"/>
  <c r="FC20" i="84"/>
  <c r="FB20" i="84"/>
  <c r="FA20" i="84"/>
  <c r="EX20" i="84"/>
  <c r="EW20" i="84"/>
  <c r="EV20" i="84"/>
  <c r="EU20" i="84"/>
  <c r="ET20" i="84"/>
  <c r="ES20" i="84"/>
  <c r="ER20" i="84"/>
  <c r="EQ20" i="84"/>
  <c r="EP20" i="84"/>
  <c r="EO20" i="84"/>
  <c r="EN20" i="84"/>
  <c r="EM20" i="84"/>
  <c r="EJ20" i="84"/>
  <c r="EI20" i="84"/>
  <c r="EH20" i="84"/>
  <c r="EG20" i="84"/>
  <c r="EF20" i="84"/>
  <c r="EE20" i="84"/>
  <c r="ED20" i="84"/>
  <c r="EC20" i="84"/>
  <c r="EB20" i="84"/>
  <c r="EA20" i="84"/>
  <c r="DZ20" i="84"/>
  <c r="DY20" i="84"/>
  <c r="DV20" i="84"/>
  <c r="DU20" i="84"/>
  <c r="DT20" i="84"/>
  <c r="DS20" i="84"/>
  <c r="DR20" i="84"/>
  <c r="DQ20" i="84"/>
  <c r="DP20" i="84"/>
  <c r="DO20" i="84"/>
  <c r="DN20" i="84"/>
  <c r="DM20" i="84"/>
  <c r="DL20" i="84"/>
  <c r="DK20" i="84"/>
  <c r="DH20" i="84"/>
  <c r="DG20" i="84"/>
  <c r="DF20" i="84"/>
  <c r="DE20" i="84"/>
  <c r="DD20" i="84"/>
  <c r="DC20" i="84"/>
  <c r="DB20" i="84"/>
  <c r="DA20" i="84"/>
  <c r="CZ20" i="84"/>
  <c r="CY20" i="84"/>
  <c r="CX20" i="84"/>
  <c r="CW20" i="84"/>
  <c r="CT20" i="84"/>
  <c r="CS20" i="84"/>
  <c r="CR20" i="84"/>
  <c r="CQ20" i="84"/>
  <c r="CP20" i="84"/>
  <c r="CO20" i="84"/>
  <c r="CN20" i="84"/>
  <c r="CM20" i="84"/>
  <c r="CL20" i="84"/>
  <c r="CK20" i="84"/>
  <c r="CJ20" i="84"/>
  <c r="CI20" i="84"/>
  <c r="CF20" i="84"/>
  <c r="CE20" i="84"/>
  <c r="CD20" i="84"/>
  <c r="CC20" i="84"/>
  <c r="CB20" i="84"/>
  <c r="CA20" i="84"/>
  <c r="BZ20" i="84"/>
  <c r="BY20" i="84"/>
  <c r="BX20" i="84"/>
  <c r="BW20" i="84"/>
  <c r="BV20" i="84"/>
  <c r="BU20" i="84"/>
  <c r="BR20" i="84"/>
  <c r="BQ20" i="84"/>
  <c r="BP20" i="84"/>
  <c r="BO20" i="84"/>
  <c r="BN20" i="84"/>
  <c r="BM20" i="84"/>
  <c r="BL20" i="84"/>
  <c r="BK20" i="84"/>
  <c r="BJ20" i="84"/>
  <c r="BI20" i="84"/>
  <c r="BH20" i="84"/>
  <c r="BG20" i="84"/>
  <c r="BD20" i="84"/>
  <c r="BC20" i="84"/>
  <c r="BB20" i="84"/>
  <c r="BA20" i="84"/>
  <c r="AZ20" i="84"/>
  <c r="AY20" i="84"/>
  <c r="AX20" i="84"/>
  <c r="AW20" i="84"/>
  <c r="AV20" i="84"/>
  <c r="AU20" i="84"/>
  <c r="AT20" i="84"/>
  <c r="AS20" i="84"/>
  <c r="AP20" i="84"/>
  <c r="AO20" i="84"/>
  <c r="AN20" i="84"/>
  <c r="AM20" i="84"/>
  <c r="AL20" i="84"/>
  <c r="AK20" i="84"/>
  <c r="AJ20" i="84"/>
  <c r="AI20" i="84"/>
  <c r="AH20" i="84"/>
  <c r="AG20" i="84"/>
  <c r="AF20" i="84"/>
  <c r="AE20" i="84"/>
  <c r="AB20" i="84"/>
  <c r="AA20" i="84"/>
  <c r="Z20" i="84"/>
  <c r="Y20" i="84"/>
  <c r="X20" i="84"/>
  <c r="W20" i="84"/>
  <c r="V20" i="84"/>
  <c r="U20" i="84"/>
  <c r="T20" i="84"/>
  <c r="S20" i="84"/>
  <c r="R20" i="84"/>
  <c r="Q20" i="84"/>
  <c r="N20" i="84"/>
  <c r="M20" i="84"/>
  <c r="L20" i="84"/>
  <c r="K20" i="84"/>
  <c r="J20" i="84"/>
  <c r="I20" i="84"/>
  <c r="H20" i="84"/>
  <c r="G20" i="84"/>
  <c r="F20" i="84"/>
  <c r="E20" i="84"/>
  <c r="D20" i="84"/>
  <c r="C20" i="84"/>
  <c r="FL15" i="84"/>
  <c r="FK15" i="84"/>
  <c r="FJ15" i="84"/>
  <c r="FI15" i="84"/>
  <c r="FH15" i="84"/>
  <c r="FG15" i="84"/>
  <c r="FF15" i="84"/>
  <c r="FE15" i="84"/>
  <c r="FD15" i="84"/>
  <c r="FC15" i="84"/>
  <c r="FB15" i="84"/>
  <c r="FA15" i="84"/>
  <c r="EX15" i="84"/>
  <c r="EW15" i="84"/>
  <c r="EV15" i="84"/>
  <c r="EU15" i="84"/>
  <c r="ET15" i="84"/>
  <c r="ES15" i="84"/>
  <c r="ER15" i="84"/>
  <c r="EQ15" i="84"/>
  <c r="EP15" i="84"/>
  <c r="EO15" i="84"/>
  <c r="EN15" i="84"/>
  <c r="EM15" i="84"/>
  <c r="EJ15" i="84"/>
  <c r="EI15" i="84"/>
  <c r="EH15" i="84"/>
  <c r="EG15" i="84"/>
  <c r="EF15" i="84"/>
  <c r="EE15" i="84"/>
  <c r="ED15" i="84"/>
  <c r="EC15" i="84"/>
  <c r="EB15" i="84"/>
  <c r="EA15" i="84"/>
  <c r="DZ15" i="84"/>
  <c r="DY15" i="84"/>
  <c r="DV15" i="84"/>
  <c r="DU15" i="84"/>
  <c r="DT15" i="84"/>
  <c r="DS15" i="84"/>
  <c r="DR15" i="84"/>
  <c r="DQ15" i="84"/>
  <c r="DP15" i="84"/>
  <c r="DO15" i="84"/>
  <c r="DN15" i="84"/>
  <c r="DM15" i="84"/>
  <c r="DL15" i="84"/>
  <c r="DK15" i="84"/>
  <c r="DH15" i="84"/>
  <c r="DG15" i="84"/>
  <c r="DF15" i="84"/>
  <c r="DE15" i="84"/>
  <c r="DD15" i="84"/>
  <c r="DC15" i="84"/>
  <c r="DB15" i="84"/>
  <c r="DA15" i="84"/>
  <c r="CZ15" i="84"/>
  <c r="CY15" i="84"/>
  <c r="CX15" i="84"/>
  <c r="CW15" i="84"/>
  <c r="CT15" i="84"/>
  <c r="CS15" i="84"/>
  <c r="CR15" i="84"/>
  <c r="CQ15" i="84"/>
  <c r="CP15" i="84"/>
  <c r="CO15" i="84"/>
  <c r="CN15" i="84"/>
  <c r="CM15" i="84"/>
  <c r="CL15" i="84"/>
  <c r="CK15" i="84"/>
  <c r="CJ15" i="84"/>
  <c r="CI15" i="84"/>
  <c r="CF15" i="84"/>
  <c r="CE15" i="84"/>
  <c r="CD15" i="84"/>
  <c r="CC15" i="84"/>
  <c r="CB15" i="84"/>
  <c r="CA15" i="84"/>
  <c r="BZ15" i="84"/>
  <c r="BY15" i="84"/>
  <c r="BX15" i="84"/>
  <c r="BW15" i="84"/>
  <c r="BV15" i="84"/>
  <c r="BU15" i="84"/>
  <c r="BR15" i="84"/>
  <c r="BQ15" i="84"/>
  <c r="BP15" i="84"/>
  <c r="BO15" i="84"/>
  <c r="BN15" i="84"/>
  <c r="BM15" i="84"/>
  <c r="BL15" i="84"/>
  <c r="BK15" i="84"/>
  <c r="BJ15" i="84"/>
  <c r="BI15" i="84"/>
  <c r="BH15" i="84"/>
  <c r="BG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P15" i="84"/>
  <c r="AO15" i="84"/>
  <c r="AN15" i="84"/>
  <c r="AM15" i="84"/>
  <c r="AL15" i="84"/>
  <c r="AK15" i="84"/>
  <c r="AJ15" i="84"/>
  <c r="AI15" i="84"/>
  <c r="AH15" i="84"/>
  <c r="AG15" i="84"/>
  <c r="AF15" i="84"/>
  <c r="AE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FL14" i="84"/>
  <c r="FK14" i="84"/>
  <c r="FJ14" i="84"/>
  <c r="FI14" i="84"/>
  <c r="FH14" i="84"/>
  <c r="FG14" i="84"/>
  <c r="FF14" i="84"/>
  <c r="FE14" i="84"/>
  <c r="FD14" i="84"/>
  <c r="FC14" i="84"/>
  <c r="FB14" i="84"/>
  <c r="FA14" i="84"/>
  <c r="EX14" i="84"/>
  <c r="EW14" i="84"/>
  <c r="EV14" i="84"/>
  <c r="EU14" i="84"/>
  <c r="ET14" i="84"/>
  <c r="ES14" i="84"/>
  <c r="ER14" i="84"/>
  <c r="EQ14" i="84"/>
  <c r="EP14" i="84"/>
  <c r="EO14" i="84"/>
  <c r="EN14" i="84"/>
  <c r="EM14" i="84"/>
  <c r="EJ14" i="84"/>
  <c r="EI14" i="84"/>
  <c r="EH14" i="84"/>
  <c r="EG14" i="84"/>
  <c r="EF14" i="84"/>
  <c r="EE14" i="84"/>
  <c r="ED14" i="84"/>
  <c r="EC14" i="84"/>
  <c r="EB14" i="84"/>
  <c r="EA14" i="84"/>
  <c r="DZ14" i="84"/>
  <c r="DY14" i="84"/>
  <c r="DV14" i="84"/>
  <c r="DU14" i="84"/>
  <c r="DT14" i="84"/>
  <c r="DS14" i="84"/>
  <c r="DR14" i="84"/>
  <c r="DQ14" i="84"/>
  <c r="DP14" i="84"/>
  <c r="DO14" i="84"/>
  <c r="DN14" i="84"/>
  <c r="DM14" i="84"/>
  <c r="DL14" i="84"/>
  <c r="DK14" i="84"/>
  <c r="DH14" i="84"/>
  <c r="DG14" i="84"/>
  <c r="DF14" i="84"/>
  <c r="DE14" i="84"/>
  <c r="DD14" i="84"/>
  <c r="DC14" i="84"/>
  <c r="DB14" i="84"/>
  <c r="DA14" i="84"/>
  <c r="CZ14" i="84"/>
  <c r="CY14" i="84"/>
  <c r="CX14" i="84"/>
  <c r="CW14" i="84"/>
  <c r="CT14" i="84"/>
  <c r="CS14" i="84"/>
  <c r="CR14" i="84"/>
  <c r="CQ14" i="84"/>
  <c r="CP14" i="84"/>
  <c r="CO14" i="84"/>
  <c r="CN14" i="84"/>
  <c r="CM14" i="84"/>
  <c r="CL14" i="84"/>
  <c r="CK14" i="84"/>
  <c r="CJ14" i="84"/>
  <c r="CI14" i="84"/>
  <c r="CF14" i="84"/>
  <c r="CE14" i="84"/>
  <c r="CD14" i="84"/>
  <c r="CC14" i="84"/>
  <c r="CB14" i="84"/>
  <c r="CA14" i="84"/>
  <c r="BZ14" i="84"/>
  <c r="BY14" i="84"/>
  <c r="BX14" i="84"/>
  <c r="BW14" i="84"/>
  <c r="BV14" i="84"/>
  <c r="BU14" i="84"/>
  <c r="BR14" i="84"/>
  <c r="BQ14" i="84"/>
  <c r="BP14" i="84"/>
  <c r="BO14" i="84"/>
  <c r="BN14" i="84"/>
  <c r="BM14" i="84"/>
  <c r="BL14" i="84"/>
  <c r="BK14" i="84"/>
  <c r="BJ14" i="84"/>
  <c r="BI14" i="84"/>
  <c r="BH14" i="84"/>
  <c r="BG14" i="84"/>
  <c r="BD14" i="84"/>
  <c r="BC14" i="84"/>
  <c r="BB14" i="84"/>
  <c r="BA14" i="84"/>
  <c r="AZ14" i="84"/>
  <c r="AY14" i="84"/>
  <c r="AX14" i="84"/>
  <c r="AW14" i="84"/>
  <c r="AV14" i="84"/>
  <c r="AU14" i="84"/>
  <c r="AT14" i="84"/>
  <c r="AS14" i="84"/>
  <c r="AP14" i="84"/>
  <c r="AO14" i="84"/>
  <c r="AN14" i="84"/>
  <c r="AM14" i="84"/>
  <c r="AL14" i="84"/>
  <c r="AK14" i="84"/>
  <c r="AJ14" i="84"/>
  <c r="AI14" i="84"/>
  <c r="AH14" i="84"/>
  <c r="AG14" i="84"/>
  <c r="AF14" i="84"/>
  <c r="AE14" i="84"/>
  <c r="AB14" i="84"/>
  <c r="AA14" i="84"/>
  <c r="Z14" i="84"/>
  <c r="Y14" i="84"/>
  <c r="X14" i="84"/>
  <c r="W14" i="84"/>
  <c r="V14" i="84"/>
  <c r="U14" i="84"/>
  <c r="T14" i="84"/>
  <c r="S14" i="84"/>
  <c r="R14" i="84"/>
  <c r="Q14" i="84"/>
  <c r="N14" i="84"/>
  <c r="M14" i="84"/>
  <c r="L14" i="84"/>
  <c r="K14" i="84"/>
  <c r="J14" i="84"/>
  <c r="I14" i="84"/>
  <c r="H14" i="84"/>
  <c r="G14" i="84"/>
  <c r="F14" i="84"/>
  <c r="E14" i="84"/>
  <c r="D14" i="84"/>
  <c r="C14" i="84"/>
  <c r="FL13" i="84"/>
  <c r="FK13" i="84"/>
  <c r="FJ13" i="84"/>
  <c r="FI13" i="84"/>
  <c r="FH13" i="84"/>
  <c r="FG13" i="84"/>
  <c r="FF13" i="84"/>
  <c r="FE13" i="84"/>
  <c r="FD13" i="84"/>
  <c r="FC13" i="84"/>
  <c r="FB13" i="84"/>
  <c r="FA13" i="84"/>
  <c r="EX13" i="84"/>
  <c r="EW13" i="84"/>
  <c r="EV13" i="84"/>
  <c r="EU13" i="84"/>
  <c r="ET13" i="84"/>
  <c r="ES13" i="84"/>
  <c r="ER13" i="84"/>
  <c r="EQ13" i="84"/>
  <c r="EP13" i="84"/>
  <c r="EO13" i="84"/>
  <c r="EN13" i="84"/>
  <c r="EM13" i="84"/>
  <c r="EJ13" i="84"/>
  <c r="EI13" i="84"/>
  <c r="EH13" i="84"/>
  <c r="EG13" i="84"/>
  <c r="EF13" i="84"/>
  <c r="EE13" i="84"/>
  <c r="ED13" i="84"/>
  <c r="EC13" i="84"/>
  <c r="EB13" i="84"/>
  <c r="EA13" i="84"/>
  <c r="DZ13" i="84"/>
  <c r="DY13" i="84"/>
  <c r="DV13" i="84"/>
  <c r="DU13" i="84"/>
  <c r="DT13" i="84"/>
  <c r="DS13" i="84"/>
  <c r="DR13" i="84"/>
  <c r="DQ13" i="84"/>
  <c r="DP13" i="84"/>
  <c r="DO13" i="84"/>
  <c r="DN13" i="84"/>
  <c r="DM13" i="84"/>
  <c r="DL13" i="84"/>
  <c r="DK13" i="84"/>
  <c r="DH13" i="84"/>
  <c r="DG13" i="84"/>
  <c r="DF13" i="84"/>
  <c r="DE13" i="84"/>
  <c r="DD13" i="84"/>
  <c r="DC13" i="84"/>
  <c r="DB13" i="84"/>
  <c r="DA13" i="84"/>
  <c r="CZ13" i="84"/>
  <c r="CY13" i="84"/>
  <c r="CX13" i="84"/>
  <c r="CW13" i="84"/>
  <c r="CT13" i="84"/>
  <c r="CS13" i="84"/>
  <c r="CR13" i="84"/>
  <c r="CQ13" i="84"/>
  <c r="CP13" i="84"/>
  <c r="CO13" i="84"/>
  <c r="CN13" i="84"/>
  <c r="CM13" i="84"/>
  <c r="CL13" i="84"/>
  <c r="CK13" i="84"/>
  <c r="CJ13" i="84"/>
  <c r="CI13" i="84"/>
  <c r="CF13" i="84"/>
  <c r="CE13" i="84"/>
  <c r="CD13" i="84"/>
  <c r="CC13" i="84"/>
  <c r="CB13" i="84"/>
  <c r="CA13" i="84"/>
  <c r="BZ13" i="84"/>
  <c r="BY13" i="84"/>
  <c r="BX13" i="84"/>
  <c r="BW13" i="84"/>
  <c r="BV13" i="84"/>
  <c r="BU13" i="84"/>
  <c r="BR13" i="84"/>
  <c r="BQ13" i="84"/>
  <c r="BP13" i="84"/>
  <c r="BO13" i="84"/>
  <c r="BN13" i="84"/>
  <c r="BM13" i="84"/>
  <c r="BL13" i="84"/>
  <c r="BK13" i="84"/>
  <c r="BJ13" i="84"/>
  <c r="BI13" i="84"/>
  <c r="BH13" i="84"/>
  <c r="BG13" i="84"/>
  <c r="BD13" i="84"/>
  <c r="BC13" i="84"/>
  <c r="BB13" i="84"/>
  <c r="BA13" i="84"/>
  <c r="AZ13" i="84"/>
  <c r="AY13" i="84"/>
  <c r="AX13" i="84"/>
  <c r="AW13" i="84"/>
  <c r="AV13" i="84"/>
  <c r="AU13" i="84"/>
  <c r="AT13" i="84"/>
  <c r="AS13" i="84"/>
  <c r="AP13" i="84"/>
  <c r="AO13" i="84"/>
  <c r="AN13" i="84"/>
  <c r="AM13" i="84"/>
  <c r="AL13" i="84"/>
  <c r="AK13" i="84"/>
  <c r="AJ13" i="84"/>
  <c r="AI13" i="84"/>
  <c r="AH13" i="84"/>
  <c r="AG13" i="84"/>
  <c r="AF13" i="84"/>
  <c r="AE13" i="84"/>
  <c r="AB13" i="84"/>
  <c r="AA13" i="84"/>
  <c r="Z13" i="84"/>
  <c r="Y13" i="84"/>
  <c r="X13" i="84"/>
  <c r="W13" i="84"/>
  <c r="V13" i="84"/>
  <c r="U13" i="84"/>
  <c r="T13" i="84"/>
  <c r="S13" i="84"/>
  <c r="R13" i="84"/>
  <c r="Q13" i="84"/>
  <c r="N13" i="84"/>
  <c r="M13" i="84"/>
  <c r="L13" i="84"/>
  <c r="K13" i="84"/>
  <c r="J13" i="84"/>
  <c r="I13" i="84"/>
  <c r="H13" i="84"/>
  <c r="G13" i="84"/>
  <c r="F13" i="84"/>
  <c r="E13" i="84"/>
  <c r="D13" i="84"/>
  <c r="C13" i="84"/>
  <c r="FL12" i="84"/>
  <c r="FK12" i="84"/>
  <c r="FJ12" i="84"/>
  <c r="FI12" i="84"/>
  <c r="FH12" i="84"/>
  <c r="FG12" i="84"/>
  <c r="FF12" i="84"/>
  <c r="FE12" i="84"/>
  <c r="FD12" i="84"/>
  <c r="FC12" i="84"/>
  <c r="FB12" i="84"/>
  <c r="FA12" i="84"/>
  <c r="EX12" i="84"/>
  <c r="EW12" i="84"/>
  <c r="EV12" i="84"/>
  <c r="EU12" i="84"/>
  <c r="ET12" i="84"/>
  <c r="ES12" i="84"/>
  <c r="ER12" i="84"/>
  <c r="EQ12" i="84"/>
  <c r="EP12" i="84"/>
  <c r="EO12" i="84"/>
  <c r="EN12" i="84"/>
  <c r="EM12" i="84"/>
  <c r="EJ12" i="84"/>
  <c r="EI12" i="84"/>
  <c r="EH12" i="84"/>
  <c r="EG12" i="84"/>
  <c r="EF12" i="84"/>
  <c r="EE12" i="84"/>
  <c r="ED12" i="84"/>
  <c r="EC12" i="84"/>
  <c r="EB12" i="84"/>
  <c r="EA12" i="84"/>
  <c r="DZ12" i="84"/>
  <c r="DY12" i="84"/>
  <c r="DV12" i="84"/>
  <c r="DU12" i="84"/>
  <c r="DT12" i="84"/>
  <c r="DS12" i="84"/>
  <c r="DR12" i="84"/>
  <c r="DQ12" i="84"/>
  <c r="DP12" i="84"/>
  <c r="DO12" i="84"/>
  <c r="DN12" i="84"/>
  <c r="DM12" i="84"/>
  <c r="DL12" i="84"/>
  <c r="DK12" i="84"/>
  <c r="DH12" i="84"/>
  <c r="DG12" i="84"/>
  <c r="DF12" i="84"/>
  <c r="DE12" i="84"/>
  <c r="DD12" i="84"/>
  <c r="DC12" i="84"/>
  <c r="DB12" i="84"/>
  <c r="DA12" i="84"/>
  <c r="CZ12" i="84"/>
  <c r="CY12" i="84"/>
  <c r="CX12" i="84"/>
  <c r="CW12" i="84"/>
  <c r="CT12" i="84"/>
  <c r="CS12" i="84"/>
  <c r="CR12" i="84"/>
  <c r="CQ12" i="84"/>
  <c r="CP12" i="84"/>
  <c r="CO12" i="84"/>
  <c r="CN12" i="84"/>
  <c r="CM12" i="84"/>
  <c r="CL12" i="84"/>
  <c r="CK12" i="84"/>
  <c r="CJ12" i="84"/>
  <c r="CI12" i="84"/>
  <c r="CF12" i="84"/>
  <c r="CE12" i="84"/>
  <c r="CD12" i="84"/>
  <c r="CC12" i="84"/>
  <c r="CB12" i="84"/>
  <c r="CA12" i="84"/>
  <c r="BZ12" i="84"/>
  <c r="BY12" i="84"/>
  <c r="BX12" i="84"/>
  <c r="BW12" i="84"/>
  <c r="BV12" i="84"/>
  <c r="BU12" i="84"/>
  <c r="BR12" i="84"/>
  <c r="BQ12" i="84"/>
  <c r="BP12" i="84"/>
  <c r="BO12" i="84"/>
  <c r="BN12" i="84"/>
  <c r="BM12" i="84"/>
  <c r="BL12" i="84"/>
  <c r="BK12" i="84"/>
  <c r="BJ12" i="84"/>
  <c r="BI12" i="84"/>
  <c r="BH12" i="84"/>
  <c r="BG12" i="84"/>
  <c r="BD12" i="84"/>
  <c r="BC12" i="84"/>
  <c r="BB12" i="84"/>
  <c r="BA12" i="84"/>
  <c r="AZ12" i="84"/>
  <c r="AY12" i="84"/>
  <c r="AX12" i="84"/>
  <c r="AW12" i="84"/>
  <c r="AV12" i="84"/>
  <c r="AU12" i="84"/>
  <c r="AT12" i="84"/>
  <c r="AS12" i="84"/>
  <c r="AP12" i="84"/>
  <c r="AO12" i="84"/>
  <c r="AN12" i="84"/>
  <c r="AM12" i="84"/>
  <c r="AL12" i="84"/>
  <c r="AK12" i="84"/>
  <c r="AJ12" i="84"/>
  <c r="AI12" i="84"/>
  <c r="AH12" i="84"/>
  <c r="AG12" i="84"/>
  <c r="AF12" i="84"/>
  <c r="AE12" i="84"/>
  <c r="AB12" i="84"/>
  <c r="AA12" i="84"/>
  <c r="Z12" i="84"/>
  <c r="Y12" i="84"/>
  <c r="X12" i="84"/>
  <c r="W12" i="84"/>
  <c r="V12" i="84"/>
  <c r="U12" i="84"/>
  <c r="T12" i="84"/>
  <c r="S12" i="84"/>
  <c r="R12" i="84"/>
  <c r="Q12" i="84"/>
  <c r="N12" i="84"/>
  <c r="M12" i="84"/>
  <c r="L12" i="84"/>
  <c r="K12" i="84"/>
  <c r="J12" i="84"/>
  <c r="I12" i="84"/>
  <c r="H12" i="84"/>
  <c r="G12" i="84"/>
  <c r="F12" i="84"/>
  <c r="E12" i="84"/>
  <c r="D12" i="84"/>
  <c r="C12" i="84"/>
  <c r="FL11" i="84"/>
  <c r="FK11" i="84"/>
  <c r="FJ11" i="84"/>
  <c r="FI11" i="84"/>
  <c r="FH11" i="84"/>
  <c r="FG11" i="84"/>
  <c r="FF11" i="84"/>
  <c r="FE11" i="84"/>
  <c r="FD11" i="84"/>
  <c r="FC11" i="84"/>
  <c r="FB11" i="84"/>
  <c r="FA11" i="84"/>
  <c r="EX11" i="84"/>
  <c r="EW11" i="84"/>
  <c r="EV11" i="84"/>
  <c r="EU11" i="84"/>
  <c r="ET11" i="84"/>
  <c r="ES11" i="84"/>
  <c r="ER11" i="84"/>
  <c r="EQ11" i="84"/>
  <c r="EP11" i="84"/>
  <c r="EO11" i="84"/>
  <c r="EN11" i="84"/>
  <c r="EM11" i="84"/>
  <c r="EJ11" i="84"/>
  <c r="EI11" i="84"/>
  <c r="EH11" i="84"/>
  <c r="EG11" i="84"/>
  <c r="EF11" i="84"/>
  <c r="EE11" i="84"/>
  <c r="ED11" i="84"/>
  <c r="EC11" i="84"/>
  <c r="EB11" i="84"/>
  <c r="EA11" i="84"/>
  <c r="DZ11" i="84"/>
  <c r="DY11" i="84"/>
  <c r="DV11" i="84"/>
  <c r="DU11" i="84"/>
  <c r="DT11" i="84"/>
  <c r="DS11" i="84"/>
  <c r="DR11" i="84"/>
  <c r="DQ11" i="84"/>
  <c r="DP11" i="84"/>
  <c r="DO11" i="84"/>
  <c r="DN11" i="84"/>
  <c r="DM11" i="84"/>
  <c r="DL11" i="84"/>
  <c r="DK11" i="84"/>
  <c r="DH11" i="84"/>
  <c r="DG11" i="84"/>
  <c r="DF11" i="84"/>
  <c r="DE11" i="84"/>
  <c r="DD11" i="84"/>
  <c r="DC11" i="84"/>
  <c r="DB11" i="84"/>
  <c r="DA11" i="84"/>
  <c r="CZ11" i="84"/>
  <c r="CY11" i="84"/>
  <c r="CX11" i="84"/>
  <c r="CW11" i="84"/>
  <c r="CT11" i="84"/>
  <c r="CS11" i="84"/>
  <c r="CR11" i="84"/>
  <c r="CQ11" i="84"/>
  <c r="CP11" i="84"/>
  <c r="CO11" i="84"/>
  <c r="CN11" i="84"/>
  <c r="CM11" i="84"/>
  <c r="CL11" i="84"/>
  <c r="CK11" i="84"/>
  <c r="CJ11" i="84"/>
  <c r="CI11" i="84"/>
  <c r="CF11" i="84"/>
  <c r="CE11" i="84"/>
  <c r="CD11" i="84"/>
  <c r="CC11" i="84"/>
  <c r="CB11" i="84"/>
  <c r="CA11" i="84"/>
  <c r="BZ11" i="84"/>
  <c r="BY11" i="84"/>
  <c r="BX11" i="84"/>
  <c r="BW11" i="84"/>
  <c r="BV11" i="84"/>
  <c r="BU11" i="84"/>
  <c r="BR11" i="84"/>
  <c r="BQ11" i="84"/>
  <c r="BP11" i="84"/>
  <c r="BO11" i="84"/>
  <c r="BN11" i="84"/>
  <c r="BM11" i="84"/>
  <c r="BL11" i="84"/>
  <c r="BK11" i="84"/>
  <c r="BJ11" i="84"/>
  <c r="BI11" i="84"/>
  <c r="BH11" i="84"/>
  <c r="BG11" i="84"/>
  <c r="BD11" i="84"/>
  <c r="BC11" i="84"/>
  <c r="BB11" i="84"/>
  <c r="BA11" i="84"/>
  <c r="AZ11" i="84"/>
  <c r="AY11" i="84"/>
  <c r="AX11" i="84"/>
  <c r="AW11" i="84"/>
  <c r="AV11" i="84"/>
  <c r="AU11" i="84"/>
  <c r="AT11" i="84"/>
  <c r="AS11" i="84"/>
  <c r="AP11" i="84"/>
  <c r="AO11" i="84"/>
  <c r="AN11" i="84"/>
  <c r="AM11" i="84"/>
  <c r="AL11" i="84"/>
  <c r="AK11" i="84"/>
  <c r="AJ11" i="84"/>
  <c r="AI11" i="84"/>
  <c r="AH11" i="84"/>
  <c r="AG11" i="84"/>
  <c r="AF11" i="84"/>
  <c r="AE11" i="84"/>
  <c r="AB11" i="84"/>
  <c r="AA11" i="84"/>
  <c r="Z11" i="84"/>
  <c r="Y11" i="84"/>
  <c r="X11" i="84"/>
  <c r="W11" i="84"/>
  <c r="V11" i="84"/>
  <c r="U11" i="84"/>
  <c r="T11" i="84"/>
  <c r="S11" i="84"/>
  <c r="R11" i="84"/>
  <c r="Q11" i="84"/>
  <c r="N11" i="84"/>
  <c r="M11" i="84"/>
  <c r="L11" i="84"/>
  <c r="K11" i="84"/>
  <c r="J11" i="84"/>
  <c r="I11" i="84"/>
  <c r="H11" i="84"/>
  <c r="G11" i="84"/>
  <c r="F11" i="84"/>
  <c r="E11" i="84"/>
  <c r="D11" i="84"/>
  <c r="C11" i="84"/>
  <c r="FL30" i="93"/>
  <c r="FK30" i="93"/>
  <c r="FJ30" i="93"/>
  <c r="FI30" i="93"/>
  <c r="FH30" i="93"/>
  <c r="FG30" i="93"/>
  <c r="FF30" i="93"/>
  <c r="FE30" i="93"/>
  <c r="FD30" i="93"/>
  <c r="FC30" i="93"/>
  <c r="FB30" i="93"/>
  <c r="FA30" i="93"/>
  <c r="EX30" i="93"/>
  <c r="EW30" i="93"/>
  <c r="EV30" i="93"/>
  <c r="EU30" i="93"/>
  <c r="ET30" i="93"/>
  <c r="ES30" i="93"/>
  <c r="ER30" i="93"/>
  <c r="EQ30" i="93"/>
  <c r="EP30" i="93"/>
  <c r="EO30" i="93"/>
  <c r="EN30" i="93"/>
  <c r="EM30" i="93"/>
  <c r="EJ30" i="93"/>
  <c r="EI30" i="93"/>
  <c r="EH30" i="93"/>
  <c r="EG30" i="93"/>
  <c r="EF30" i="93"/>
  <c r="EE30" i="93"/>
  <c r="ED30" i="93"/>
  <c r="EC30" i="93"/>
  <c r="EB30" i="93"/>
  <c r="EA30" i="93"/>
  <c r="DZ30" i="93"/>
  <c r="DY30" i="93"/>
  <c r="DV30" i="93"/>
  <c r="DU30" i="93"/>
  <c r="DT30" i="93"/>
  <c r="DS30" i="93"/>
  <c r="DR30" i="93"/>
  <c r="DQ30" i="93"/>
  <c r="DP30" i="93"/>
  <c r="DO30" i="93"/>
  <c r="DN30" i="93"/>
  <c r="DM30" i="93"/>
  <c r="DL30" i="93"/>
  <c r="DK30" i="93"/>
  <c r="DH30" i="93"/>
  <c r="DG30" i="93"/>
  <c r="DF30" i="93"/>
  <c r="DE30" i="93"/>
  <c r="DD30" i="93"/>
  <c r="DC30" i="93"/>
  <c r="DB30" i="93"/>
  <c r="DA30" i="93"/>
  <c r="CZ30" i="93"/>
  <c r="CY30" i="93"/>
  <c r="CX30" i="93"/>
  <c r="CW30" i="93"/>
  <c r="CT30" i="93"/>
  <c r="CS30" i="93"/>
  <c r="CR30" i="93"/>
  <c r="CQ30" i="93"/>
  <c r="CP30" i="93"/>
  <c r="CO30" i="93"/>
  <c r="CN30" i="93"/>
  <c r="CM30" i="93"/>
  <c r="CL30" i="93"/>
  <c r="CK30" i="93"/>
  <c r="CJ30" i="93"/>
  <c r="CI30" i="93"/>
  <c r="CF30" i="93"/>
  <c r="CE30" i="93"/>
  <c r="CD30" i="93"/>
  <c r="CC30" i="93"/>
  <c r="CB30" i="93"/>
  <c r="CA30" i="93"/>
  <c r="BZ30" i="93"/>
  <c r="BY30" i="93"/>
  <c r="BX30" i="93"/>
  <c r="BW30" i="93"/>
  <c r="BV30" i="93"/>
  <c r="BU30" i="93"/>
  <c r="BR30" i="93"/>
  <c r="BQ30" i="93"/>
  <c r="BP30" i="93"/>
  <c r="BO30" i="93"/>
  <c r="BN30" i="93"/>
  <c r="BM30" i="93"/>
  <c r="BL30" i="93"/>
  <c r="BK30" i="93"/>
  <c r="BJ30" i="93"/>
  <c r="BI30" i="93"/>
  <c r="BH30" i="93"/>
  <c r="BG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FL29" i="93"/>
  <c r="FK29" i="93"/>
  <c r="FJ29" i="93"/>
  <c r="FI29" i="93"/>
  <c r="FH29" i="93"/>
  <c r="FG29" i="93"/>
  <c r="FF29" i="93"/>
  <c r="FE29" i="93"/>
  <c r="FD29" i="93"/>
  <c r="FC29" i="93"/>
  <c r="FB29" i="93"/>
  <c r="FA29" i="93"/>
  <c r="EX29" i="93"/>
  <c r="EW29" i="93"/>
  <c r="EV29" i="93"/>
  <c r="EU29" i="93"/>
  <c r="ET29" i="93"/>
  <c r="ES29" i="93"/>
  <c r="ER29" i="93"/>
  <c r="EQ29" i="93"/>
  <c r="EP29" i="93"/>
  <c r="EO29" i="93"/>
  <c r="EN29" i="93"/>
  <c r="EM29" i="93"/>
  <c r="EJ29" i="93"/>
  <c r="EI29" i="93"/>
  <c r="EH29" i="93"/>
  <c r="EG29" i="93"/>
  <c r="EF29" i="93"/>
  <c r="EE29" i="93"/>
  <c r="ED29" i="93"/>
  <c r="EC29" i="93"/>
  <c r="EB29" i="93"/>
  <c r="EA29" i="93"/>
  <c r="DZ29" i="93"/>
  <c r="DY29" i="93"/>
  <c r="DV29" i="93"/>
  <c r="DU29" i="93"/>
  <c r="DT29" i="93"/>
  <c r="DS29" i="93"/>
  <c r="DR29" i="93"/>
  <c r="DQ29" i="93"/>
  <c r="DP29" i="93"/>
  <c r="DO29" i="93"/>
  <c r="DN29" i="93"/>
  <c r="DM29" i="93"/>
  <c r="DL29" i="93"/>
  <c r="DK29" i="93"/>
  <c r="DH29" i="93"/>
  <c r="DG29" i="93"/>
  <c r="DF29" i="93"/>
  <c r="DE29" i="93"/>
  <c r="DD29" i="93"/>
  <c r="DC29" i="93"/>
  <c r="DB29" i="93"/>
  <c r="DA29" i="93"/>
  <c r="CZ29" i="93"/>
  <c r="CY29" i="93"/>
  <c r="CX29" i="93"/>
  <c r="CW29" i="93"/>
  <c r="CT29" i="93"/>
  <c r="CS29" i="93"/>
  <c r="CR29" i="93"/>
  <c r="CQ29" i="93"/>
  <c r="CP29" i="93"/>
  <c r="CO29" i="93"/>
  <c r="CN29" i="93"/>
  <c r="CM29" i="93"/>
  <c r="CL29" i="93"/>
  <c r="CK29" i="93"/>
  <c r="CJ29" i="93"/>
  <c r="CI29" i="93"/>
  <c r="CF29" i="93"/>
  <c r="CE29" i="93"/>
  <c r="CD29" i="93"/>
  <c r="CC29" i="93"/>
  <c r="CB29" i="93"/>
  <c r="CA29" i="93"/>
  <c r="BZ29" i="93"/>
  <c r="BY29" i="93"/>
  <c r="BX29" i="93"/>
  <c r="BW29" i="93"/>
  <c r="BV29" i="93"/>
  <c r="BU29" i="93"/>
  <c r="BR29" i="93"/>
  <c r="BQ29" i="93"/>
  <c r="BP29" i="93"/>
  <c r="BO29" i="93"/>
  <c r="BN29" i="93"/>
  <c r="BM29" i="93"/>
  <c r="BL29" i="93"/>
  <c r="BK29" i="93"/>
  <c r="BJ29" i="93"/>
  <c r="BI29" i="93"/>
  <c r="BH29" i="93"/>
  <c r="BG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FL28" i="93"/>
  <c r="FK28" i="93"/>
  <c r="FJ28" i="93"/>
  <c r="FI28" i="93"/>
  <c r="FH28" i="93"/>
  <c r="FG28" i="93"/>
  <c r="FF28" i="93"/>
  <c r="FE28" i="93"/>
  <c r="FD28" i="93"/>
  <c r="FC28" i="93"/>
  <c r="FB28" i="93"/>
  <c r="FA28" i="93"/>
  <c r="EX28" i="93"/>
  <c r="EW28" i="93"/>
  <c r="EV28" i="93"/>
  <c r="EU28" i="93"/>
  <c r="ET28" i="93"/>
  <c r="ES28" i="93"/>
  <c r="ER28" i="93"/>
  <c r="EQ28" i="93"/>
  <c r="EP28" i="93"/>
  <c r="EO28" i="93"/>
  <c r="EN28" i="93"/>
  <c r="EM28" i="93"/>
  <c r="EJ28" i="93"/>
  <c r="EI28" i="93"/>
  <c r="EH28" i="93"/>
  <c r="EG28" i="93"/>
  <c r="EF28" i="93"/>
  <c r="EE28" i="93"/>
  <c r="ED28" i="93"/>
  <c r="EC28" i="93"/>
  <c r="EB28" i="93"/>
  <c r="EA28" i="93"/>
  <c r="DZ28" i="93"/>
  <c r="DY28" i="93"/>
  <c r="DV28" i="93"/>
  <c r="DU28" i="93"/>
  <c r="DT28" i="93"/>
  <c r="DS28" i="93"/>
  <c r="DR28" i="93"/>
  <c r="DQ28" i="93"/>
  <c r="DP28" i="93"/>
  <c r="DO28" i="93"/>
  <c r="DN28" i="93"/>
  <c r="DM28" i="93"/>
  <c r="DL28" i="93"/>
  <c r="DK28" i="93"/>
  <c r="DH28" i="93"/>
  <c r="DG28" i="93"/>
  <c r="DF28" i="93"/>
  <c r="DE28" i="93"/>
  <c r="DD28" i="93"/>
  <c r="DC28" i="93"/>
  <c r="DB28" i="93"/>
  <c r="DA28" i="93"/>
  <c r="CZ28" i="93"/>
  <c r="CY28" i="93"/>
  <c r="CX28" i="93"/>
  <c r="CW28" i="93"/>
  <c r="CT28" i="93"/>
  <c r="CS28" i="93"/>
  <c r="CR28" i="93"/>
  <c r="CQ28" i="93"/>
  <c r="CP28" i="93"/>
  <c r="CO28" i="93"/>
  <c r="CN28" i="93"/>
  <c r="CM28" i="93"/>
  <c r="CL28" i="93"/>
  <c r="CK28" i="93"/>
  <c r="CJ28" i="93"/>
  <c r="CI28" i="93"/>
  <c r="CF28" i="93"/>
  <c r="CE28" i="93"/>
  <c r="CD28" i="93"/>
  <c r="CC28" i="93"/>
  <c r="CB28" i="93"/>
  <c r="CA28" i="93"/>
  <c r="BZ28" i="93"/>
  <c r="BY28" i="93"/>
  <c r="BX28" i="93"/>
  <c r="BW28" i="93"/>
  <c r="BV28" i="93"/>
  <c r="BU28" i="93"/>
  <c r="BR28" i="93"/>
  <c r="BQ28" i="93"/>
  <c r="BP28" i="93"/>
  <c r="BO28" i="93"/>
  <c r="BN28" i="93"/>
  <c r="BM28" i="93"/>
  <c r="BL28" i="93"/>
  <c r="BK28" i="93"/>
  <c r="BJ28" i="93"/>
  <c r="BI28" i="93"/>
  <c r="BH28" i="93"/>
  <c r="BG28" i="93"/>
  <c r="BD28" i="93"/>
  <c r="BC28" i="93"/>
  <c r="BB28" i="93"/>
  <c r="BA28" i="93"/>
  <c r="AZ28" i="93"/>
  <c r="AY28" i="93"/>
  <c r="AX28" i="93"/>
  <c r="AW28" i="93"/>
  <c r="AV28" i="93"/>
  <c r="AU28" i="93"/>
  <c r="AT28" i="93"/>
  <c r="AS28" i="93"/>
  <c r="AP28" i="93"/>
  <c r="AO28" i="93"/>
  <c r="AN28" i="93"/>
  <c r="AM28" i="93"/>
  <c r="AL28" i="93"/>
  <c r="AK28" i="93"/>
  <c r="AJ28" i="93"/>
  <c r="AI28" i="93"/>
  <c r="AH28" i="93"/>
  <c r="AG28" i="93"/>
  <c r="AF28" i="93"/>
  <c r="AE28" i="93"/>
  <c r="AB28" i="93"/>
  <c r="AA28" i="93"/>
  <c r="Z28" i="93"/>
  <c r="Y28" i="93"/>
  <c r="X28" i="93"/>
  <c r="W28" i="93"/>
  <c r="V28" i="93"/>
  <c r="U28" i="93"/>
  <c r="T28" i="93"/>
  <c r="S28" i="93"/>
  <c r="R28" i="93"/>
  <c r="Q28" i="93"/>
  <c r="N28" i="93"/>
  <c r="M28" i="93"/>
  <c r="L28" i="93"/>
  <c r="K28" i="93"/>
  <c r="J28" i="93"/>
  <c r="I28" i="93"/>
  <c r="H28" i="93"/>
  <c r="G28" i="93"/>
  <c r="F28" i="93"/>
  <c r="E28" i="93"/>
  <c r="D28" i="93"/>
  <c r="C28" i="93"/>
  <c r="FL27" i="93"/>
  <c r="FK27" i="93"/>
  <c r="FJ27" i="93"/>
  <c r="FI27" i="93"/>
  <c r="FH27" i="93"/>
  <c r="FG27" i="93"/>
  <c r="FF27" i="93"/>
  <c r="FE27" i="93"/>
  <c r="FD27" i="93"/>
  <c r="FC27" i="93"/>
  <c r="FB27" i="93"/>
  <c r="FA27" i="93"/>
  <c r="EX27" i="93"/>
  <c r="EW27" i="93"/>
  <c r="EV27" i="93"/>
  <c r="EU27" i="93"/>
  <c r="ET27" i="93"/>
  <c r="ES27" i="93"/>
  <c r="ER27" i="93"/>
  <c r="EQ27" i="93"/>
  <c r="EP27" i="93"/>
  <c r="EO27" i="93"/>
  <c r="EN27" i="93"/>
  <c r="EM27" i="93"/>
  <c r="EJ27" i="93"/>
  <c r="EI27" i="93"/>
  <c r="EH27" i="93"/>
  <c r="EG27" i="93"/>
  <c r="EF27" i="93"/>
  <c r="EE27" i="93"/>
  <c r="ED27" i="93"/>
  <c r="EC27" i="93"/>
  <c r="EB27" i="93"/>
  <c r="EA27" i="93"/>
  <c r="DZ27" i="93"/>
  <c r="DY27" i="93"/>
  <c r="DV27" i="93"/>
  <c r="DU27" i="93"/>
  <c r="DT27" i="93"/>
  <c r="DS27" i="93"/>
  <c r="DR27" i="93"/>
  <c r="DQ27" i="93"/>
  <c r="DP27" i="93"/>
  <c r="DO27" i="93"/>
  <c r="DN27" i="93"/>
  <c r="DM27" i="93"/>
  <c r="DL27" i="93"/>
  <c r="DK27" i="93"/>
  <c r="DH27" i="93"/>
  <c r="DG27" i="93"/>
  <c r="DF27" i="93"/>
  <c r="DE27" i="93"/>
  <c r="DD27" i="93"/>
  <c r="DC27" i="93"/>
  <c r="DB27" i="93"/>
  <c r="DA27" i="93"/>
  <c r="CZ27" i="93"/>
  <c r="CY27" i="93"/>
  <c r="CX27" i="93"/>
  <c r="CW27" i="93"/>
  <c r="CT27" i="93"/>
  <c r="CS27" i="93"/>
  <c r="CR27" i="93"/>
  <c r="CQ27" i="93"/>
  <c r="CP27" i="93"/>
  <c r="CO27" i="93"/>
  <c r="CN27" i="93"/>
  <c r="CM27" i="93"/>
  <c r="CL27" i="93"/>
  <c r="CK27" i="93"/>
  <c r="CJ27" i="93"/>
  <c r="CI27" i="93"/>
  <c r="CF27" i="93"/>
  <c r="CE27" i="93"/>
  <c r="CD27" i="93"/>
  <c r="CC27" i="93"/>
  <c r="CB27" i="93"/>
  <c r="CA27" i="93"/>
  <c r="BZ27" i="93"/>
  <c r="BY27" i="93"/>
  <c r="BX27" i="93"/>
  <c r="BW27" i="93"/>
  <c r="BV27" i="93"/>
  <c r="BU27" i="93"/>
  <c r="BR27" i="93"/>
  <c r="BQ27" i="93"/>
  <c r="BP27" i="93"/>
  <c r="BO27" i="93"/>
  <c r="BN27" i="93"/>
  <c r="BM27" i="93"/>
  <c r="BL27" i="93"/>
  <c r="BK27" i="93"/>
  <c r="BJ27" i="93"/>
  <c r="BI27" i="93"/>
  <c r="BH27" i="93"/>
  <c r="BG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FL26" i="93"/>
  <c r="FK26" i="93"/>
  <c r="FJ26" i="93"/>
  <c r="FI26" i="93"/>
  <c r="FH26" i="93"/>
  <c r="FG26" i="93"/>
  <c r="FF26" i="93"/>
  <c r="FE26" i="93"/>
  <c r="FD26" i="93"/>
  <c r="FC26" i="93"/>
  <c r="FB26" i="93"/>
  <c r="FA26" i="93"/>
  <c r="EX26" i="93"/>
  <c r="EW26" i="93"/>
  <c r="EV26" i="93"/>
  <c r="EU26" i="93"/>
  <c r="ET26" i="93"/>
  <c r="ES26" i="93"/>
  <c r="ER26" i="93"/>
  <c r="EQ26" i="93"/>
  <c r="EP26" i="93"/>
  <c r="EO26" i="93"/>
  <c r="EN26" i="93"/>
  <c r="EM26" i="93"/>
  <c r="EJ26" i="93"/>
  <c r="EI26" i="93"/>
  <c r="EH26" i="93"/>
  <c r="EG26" i="93"/>
  <c r="EF26" i="93"/>
  <c r="EE26" i="93"/>
  <c r="ED26" i="93"/>
  <c r="EC26" i="93"/>
  <c r="EB26" i="93"/>
  <c r="EA26" i="93"/>
  <c r="DZ26" i="93"/>
  <c r="DY26" i="93"/>
  <c r="DV26" i="93"/>
  <c r="DU26" i="93"/>
  <c r="DT26" i="93"/>
  <c r="DS26" i="93"/>
  <c r="DR26" i="93"/>
  <c r="DQ26" i="93"/>
  <c r="DP26" i="93"/>
  <c r="DO26" i="93"/>
  <c r="DN26" i="93"/>
  <c r="DM26" i="93"/>
  <c r="DL26" i="93"/>
  <c r="DK26" i="93"/>
  <c r="DH26" i="93"/>
  <c r="DG26" i="93"/>
  <c r="DF26" i="93"/>
  <c r="DE26" i="93"/>
  <c r="DD26" i="93"/>
  <c r="DC26" i="93"/>
  <c r="DB26" i="93"/>
  <c r="DA26" i="93"/>
  <c r="CZ26" i="93"/>
  <c r="CY26" i="93"/>
  <c r="CX26" i="93"/>
  <c r="CW26" i="93"/>
  <c r="CT26" i="93"/>
  <c r="CS26" i="93"/>
  <c r="CR26" i="93"/>
  <c r="CQ26" i="93"/>
  <c r="CP26" i="93"/>
  <c r="CO26" i="93"/>
  <c r="CN26" i="93"/>
  <c r="CM26" i="93"/>
  <c r="CL26" i="93"/>
  <c r="CK26" i="93"/>
  <c r="CJ26" i="93"/>
  <c r="CI26" i="93"/>
  <c r="CF26" i="93"/>
  <c r="CE26" i="93"/>
  <c r="CD26" i="93"/>
  <c r="CC26" i="93"/>
  <c r="CB26" i="93"/>
  <c r="CA26" i="93"/>
  <c r="BZ26" i="93"/>
  <c r="BY26" i="93"/>
  <c r="BX26" i="93"/>
  <c r="BW26" i="93"/>
  <c r="BV26" i="93"/>
  <c r="BU26" i="93"/>
  <c r="BR26" i="93"/>
  <c r="BQ26" i="93"/>
  <c r="BP26" i="93"/>
  <c r="BO26" i="93"/>
  <c r="BN26" i="93"/>
  <c r="BM26" i="93"/>
  <c r="BL26" i="93"/>
  <c r="BK26" i="93"/>
  <c r="BJ26" i="93"/>
  <c r="BI26" i="93"/>
  <c r="BH26" i="93"/>
  <c r="BG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FL25" i="93"/>
  <c r="FK25" i="93"/>
  <c r="FJ25" i="93"/>
  <c r="FI25" i="93"/>
  <c r="FH25" i="93"/>
  <c r="FG25" i="93"/>
  <c r="FF25" i="93"/>
  <c r="FE25" i="93"/>
  <c r="FD25" i="93"/>
  <c r="FC25" i="93"/>
  <c r="FB25" i="93"/>
  <c r="FA25" i="93"/>
  <c r="EX25" i="93"/>
  <c r="EW25" i="93"/>
  <c r="EV25" i="93"/>
  <c r="EU25" i="93"/>
  <c r="ET25" i="93"/>
  <c r="ES25" i="93"/>
  <c r="ER25" i="93"/>
  <c r="EQ25" i="93"/>
  <c r="EP25" i="93"/>
  <c r="EO25" i="93"/>
  <c r="EN25" i="93"/>
  <c r="EM25" i="93"/>
  <c r="EJ25" i="93"/>
  <c r="EI25" i="93"/>
  <c r="EH25" i="93"/>
  <c r="EG25" i="93"/>
  <c r="EF25" i="93"/>
  <c r="EE25" i="93"/>
  <c r="ED25" i="93"/>
  <c r="EC25" i="93"/>
  <c r="EB25" i="93"/>
  <c r="EA25" i="93"/>
  <c r="DZ25" i="93"/>
  <c r="DY25" i="93"/>
  <c r="DV25" i="93"/>
  <c r="DU25" i="93"/>
  <c r="DT25" i="93"/>
  <c r="DS25" i="93"/>
  <c r="DR25" i="93"/>
  <c r="DQ25" i="93"/>
  <c r="DP25" i="93"/>
  <c r="DO25" i="93"/>
  <c r="DN25" i="93"/>
  <c r="DM25" i="93"/>
  <c r="DL25" i="93"/>
  <c r="DK25" i="93"/>
  <c r="DH25" i="93"/>
  <c r="DG25" i="93"/>
  <c r="DF25" i="93"/>
  <c r="DE25" i="93"/>
  <c r="DD25" i="93"/>
  <c r="DC25" i="93"/>
  <c r="DB25" i="93"/>
  <c r="DA25" i="93"/>
  <c r="CZ25" i="93"/>
  <c r="CY25" i="93"/>
  <c r="CX25" i="93"/>
  <c r="CW25" i="93"/>
  <c r="CT25" i="93"/>
  <c r="CS25" i="93"/>
  <c r="CR25" i="93"/>
  <c r="CQ25" i="93"/>
  <c r="CP25" i="93"/>
  <c r="CO25" i="93"/>
  <c r="CN25" i="93"/>
  <c r="CM25" i="93"/>
  <c r="CL25" i="93"/>
  <c r="CK25" i="93"/>
  <c r="CJ25" i="93"/>
  <c r="CI25" i="93"/>
  <c r="CF25" i="93"/>
  <c r="CE25" i="93"/>
  <c r="CD25" i="93"/>
  <c r="CC25" i="93"/>
  <c r="CB25" i="93"/>
  <c r="CA25" i="93"/>
  <c r="BZ25" i="93"/>
  <c r="BY25" i="93"/>
  <c r="BX25" i="93"/>
  <c r="BW25" i="93"/>
  <c r="BV25" i="93"/>
  <c r="BU25" i="93"/>
  <c r="BR25" i="93"/>
  <c r="BQ25" i="93"/>
  <c r="BP25" i="93"/>
  <c r="BO25" i="93"/>
  <c r="BN25" i="93"/>
  <c r="BM25" i="93"/>
  <c r="BL25" i="93"/>
  <c r="BK25" i="93"/>
  <c r="BJ25" i="93"/>
  <c r="BI25" i="93"/>
  <c r="BH25" i="93"/>
  <c r="BG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FL24" i="93"/>
  <c r="FK24" i="93"/>
  <c r="FJ24" i="93"/>
  <c r="FI24" i="93"/>
  <c r="FH24" i="93"/>
  <c r="FG24" i="93"/>
  <c r="FF24" i="93"/>
  <c r="FE24" i="93"/>
  <c r="FD24" i="93"/>
  <c r="FC24" i="93"/>
  <c r="FB24" i="93"/>
  <c r="FA24" i="93"/>
  <c r="EX24" i="93"/>
  <c r="EW24" i="93"/>
  <c r="EV24" i="93"/>
  <c r="EU24" i="93"/>
  <c r="ET24" i="93"/>
  <c r="ES24" i="93"/>
  <c r="ER24" i="93"/>
  <c r="EQ24" i="93"/>
  <c r="EP24" i="93"/>
  <c r="EO24" i="93"/>
  <c r="EN24" i="93"/>
  <c r="EM24" i="93"/>
  <c r="EJ24" i="93"/>
  <c r="EI24" i="93"/>
  <c r="EH24" i="93"/>
  <c r="EG24" i="93"/>
  <c r="EF24" i="93"/>
  <c r="EE24" i="93"/>
  <c r="ED24" i="93"/>
  <c r="EC24" i="93"/>
  <c r="EB24" i="93"/>
  <c r="EA24" i="93"/>
  <c r="DZ24" i="93"/>
  <c r="DY24" i="93"/>
  <c r="DV24" i="93"/>
  <c r="DU24" i="93"/>
  <c r="DT24" i="93"/>
  <c r="DS24" i="93"/>
  <c r="DR24" i="93"/>
  <c r="DQ24" i="93"/>
  <c r="DP24" i="93"/>
  <c r="DO24" i="93"/>
  <c r="DN24" i="93"/>
  <c r="DM24" i="93"/>
  <c r="DL24" i="93"/>
  <c r="DK24" i="93"/>
  <c r="DH24" i="93"/>
  <c r="DG24" i="93"/>
  <c r="DF24" i="93"/>
  <c r="DE24" i="93"/>
  <c r="DD24" i="93"/>
  <c r="DC24" i="93"/>
  <c r="DB24" i="93"/>
  <c r="DA24" i="93"/>
  <c r="CZ24" i="93"/>
  <c r="CY24" i="93"/>
  <c r="CX24" i="93"/>
  <c r="CW24" i="93"/>
  <c r="CT24" i="93"/>
  <c r="CS24" i="93"/>
  <c r="CR24" i="93"/>
  <c r="CQ24" i="93"/>
  <c r="CP24" i="93"/>
  <c r="CO24" i="93"/>
  <c r="CN24" i="93"/>
  <c r="CM24" i="93"/>
  <c r="CL24" i="93"/>
  <c r="CK24" i="93"/>
  <c r="CJ24" i="93"/>
  <c r="CI24" i="93"/>
  <c r="CF24" i="93"/>
  <c r="CE24" i="93"/>
  <c r="CD24" i="93"/>
  <c r="CC24" i="93"/>
  <c r="CB24" i="93"/>
  <c r="CA24" i="93"/>
  <c r="BZ24" i="93"/>
  <c r="BY24" i="93"/>
  <c r="BX24" i="93"/>
  <c r="BW24" i="93"/>
  <c r="BV24" i="93"/>
  <c r="BU24" i="93"/>
  <c r="BR24" i="93"/>
  <c r="BQ24" i="93"/>
  <c r="BP24" i="93"/>
  <c r="BO24" i="93"/>
  <c r="BN24" i="93"/>
  <c r="BM24" i="93"/>
  <c r="BL24" i="93"/>
  <c r="BK24" i="93"/>
  <c r="BJ24" i="93"/>
  <c r="BI24" i="93"/>
  <c r="BH24" i="93"/>
  <c r="BG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FL23" i="93"/>
  <c r="FK23" i="93"/>
  <c r="FJ23" i="93"/>
  <c r="FI23" i="93"/>
  <c r="FH23" i="93"/>
  <c r="FG23" i="93"/>
  <c r="FF23" i="93"/>
  <c r="FE23" i="93"/>
  <c r="FD23" i="93"/>
  <c r="FC23" i="93"/>
  <c r="FB23" i="93"/>
  <c r="FA23" i="93"/>
  <c r="EX23" i="93"/>
  <c r="EW23" i="93"/>
  <c r="EV23" i="93"/>
  <c r="EU23" i="93"/>
  <c r="ET23" i="93"/>
  <c r="ES23" i="93"/>
  <c r="ER23" i="93"/>
  <c r="EQ23" i="93"/>
  <c r="EP23" i="93"/>
  <c r="EO23" i="93"/>
  <c r="EN23" i="93"/>
  <c r="EM23" i="93"/>
  <c r="EJ23" i="93"/>
  <c r="EI23" i="93"/>
  <c r="EH23" i="93"/>
  <c r="EG23" i="93"/>
  <c r="EF23" i="93"/>
  <c r="EE23" i="93"/>
  <c r="ED23" i="93"/>
  <c r="EC23" i="93"/>
  <c r="EB23" i="93"/>
  <c r="EA23" i="93"/>
  <c r="DZ23" i="93"/>
  <c r="DY23" i="93"/>
  <c r="DV23" i="93"/>
  <c r="DU23" i="93"/>
  <c r="DT23" i="93"/>
  <c r="DS23" i="93"/>
  <c r="DR23" i="93"/>
  <c r="DQ23" i="93"/>
  <c r="DP23" i="93"/>
  <c r="DO23" i="93"/>
  <c r="DN23" i="93"/>
  <c r="DM23" i="93"/>
  <c r="DL23" i="93"/>
  <c r="DK23" i="93"/>
  <c r="DH23" i="93"/>
  <c r="DG23" i="93"/>
  <c r="DF23" i="93"/>
  <c r="DE23" i="93"/>
  <c r="DD23" i="93"/>
  <c r="DC23" i="93"/>
  <c r="DB23" i="93"/>
  <c r="DA23" i="93"/>
  <c r="CZ23" i="93"/>
  <c r="CY23" i="93"/>
  <c r="CX23" i="93"/>
  <c r="CW23" i="93"/>
  <c r="CT23" i="93"/>
  <c r="CS23" i="93"/>
  <c r="CR23" i="93"/>
  <c r="CQ23" i="93"/>
  <c r="CP23" i="93"/>
  <c r="CO23" i="93"/>
  <c r="CN23" i="93"/>
  <c r="CM23" i="93"/>
  <c r="CL23" i="93"/>
  <c r="CK23" i="93"/>
  <c r="CJ23" i="93"/>
  <c r="CI23" i="93"/>
  <c r="CF23" i="93"/>
  <c r="CE23" i="93"/>
  <c r="CD23" i="93"/>
  <c r="CC23" i="93"/>
  <c r="CB23" i="93"/>
  <c r="CA23" i="93"/>
  <c r="BZ23" i="93"/>
  <c r="BY23" i="93"/>
  <c r="BX23" i="93"/>
  <c r="BW23" i="93"/>
  <c r="BV23" i="93"/>
  <c r="BU23" i="93"/>
  <c r="BR23" i="93"/>
  <c r="BQ23" i="93"/>
  <c r="BP23" i="93"/>
  <c r="BO23" i="93"/>
  <c r="BN23" i="93"/>
  <c r="BM23" i="93"/>
  <c r="BL23" i="93"/>
  <c r="BK23" i="93"/>
  <c r="BJ23" i="93"/>
  <c r="BI23" i="93"/>
  <c r="BH23" i="93"/>
  <c r="BG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FL22" i="93"/>
  <c r="FK22" i="93"/>
  <c r="FJ22" i="93"/>
  <c r="FI22" i="93"/>
  <c r="FH22" i="93"/>
  <c r="FG22" i="93"/>
  <c r="FF22" i="93"/>
  <c r="FE22" i="93"/>
  <c r="FD22" i="93"/>
  <c r="FC22" i="93"/>
  <c r="FB22" i="93"/>
  <c r="FA22" i="93"/>
  <c r="EX22" i="93"/>
  <c r="EW22" i="93"/>
  <c r="EV22" i="93"/>
  <c r="EU22" i="93"/>
  <c r="ET22" i="93"/>
  <c r="ES22" i="93"/>
  <c r="ER22" i="93"/>
  <c r="EQ22" i="93"/>
  <c r="EP22" i="93"/>
  <c r="EO22" i="93"/>
  <c r="EN22" i="93"/>
  <c r="EM22" i="93"/>
  <c r="EJ22" i="93"/>
  <c r="EI22" i="93"/>
  <c r="EH22" i="93"/>
  <c r="EG22" i="93"/>
  <c r="EF22" i="93"/>
  <c r="EE22" i="93"/>
  <c r="ED22" i="93"/>
  <c r="EC22" i="93"/>
  <c r="EB22" i="93"/>
  <c r="EA22" i="93"/>
  <c r="DZ22" i="93"/>
  <c r="DY22" i="93"/>
  <c r="DV22" i="93"/>
  <c r="DU22" i="93"/>
  <c r="DT22" i="93"/>
  <c r="DS22" i="93"/>
  <c r="DR22" i="93"/>
  <c r="DQ22" i="93"/>
  <c r="DP22" i="93"/>
  <c r="DO22" i="93"/>
  <c r="DN22" i="93"/>
  <c r="DM22" i="93"/>
  <c r="DL22" i="93"/>
  <c r="DK22" i="93"/>
  <c r="DH22" i="93"/>
  <c r="DG22" i="93"/>
  <c r="DF22" i="93"/>
  <c r="DE22" i="93"/>
  <c r="DD22" i="93"/>
  <c r="DC22" i="93"/>
  <c r="DB22" i="93"/>
  <c r="DA22" i="93"/>
  <c r="CZ22" i="93"/>
  <c r="CY22" i="93"/>
  <c r="CX22" i="93"/>
  <c r="CW22" i="93"/>
  <c r="CT22" i="93"/>
  <c r="CS22" i="93"/>
  <c r="CR22" i="93"/>
  <c r="CQ22" i="93"/>
  <c r="CP22" i="93"/>
  <c r="CO22" i="93"/>
  <c r="CN22" i="93"/>
  <c r="CM22" i="93"/>
  <c r="CL22" i="93"/>
  <c r="CK22" i="93"/>
  <c r="CJ22" i="93"/>
  <c r="CI22" i="93"/>
  <c r="CF22" i="93"/>
  <c r="CE22" i="93"/>
  <c r="CD22" i="93"/>
  <c r="CC22" i="93"/>
  <c r="CB22" i="93"/>
  <c r="CA22" i="93"/>
  <c r="BZ22" i="93"/>
  <c r="BY22" i="93"/>
  <c r="BX22" i="93"/>
  <c r="BW22" i="93"/>
  <c r="BV22" i="93"/>
  <c r="BU22" i="93"/>
  <c r="BR22" i="93"/>
  <c r="BQ22" i="93"/>
  <c r="BP22" i="93"/>
  <c r="BO22" i="93"/>
  <c r="BN22" i="93"/>
  <c r="BM22" i="93"/>
  <c r="BL22" i="93"/>
  <c r="BK22" i="93"/>
  <c r="BJ22" i="93"/>
  <c r="BI22" i="93"/>
  <c r="BH22" i="93"/>
  <c r="BG22" i="93"/>
  <c r="BD22" i="93"/>
  <c r="BC22" i="93"/>
  <c r="BB22" i="93"/>
  <c r="BA22" i="93"/>
  <c r="AZ22" i="93"/>
  <c r="AY22" i="93"/>
  <c r="AX22" i="93"/>
  <c r="AW22" i="93"/>
  <c r="AV22" i="93"/>
  <c r="AU22" i="93"/>
  <c r="AT22" i="93"/>
  <c r="AS22" i="93"/>
  <c r="AP22" i="93"/>
  <c r="AO22" i="93"/>
  <c r="AN22" i="93"/>
  <c r="AM22" i="93"/>
  <c r="AL22" i="93"/>
  <c r="AK22" i="93"/>
  <c r="AJ22" i="93"/>
  <c r="AI22" i="93"/>
  <c r="AH22" i="93"/>
  <c r="AG22" i="93"/>
  <c r="AF22" i="93"/>
  <c r="AE22" i="93"/>
  <c r="AB22" i="93"/>
  <c r="AA22" i="93"/>
  <c r="Z22" i="93"/>
  <c r="Y22" i="93"/>
  <c r="X22" i="93"/>
  <c r="W22" i="93"/>
  <c r="V22" i="93"/>
  <c r="U22" i="93"/>
  <c r="T22" i="93"/>
  <c r="S22" i="93"/>
  <c r="R22" i="93"/>
  <c r="Q22" i="93"/>
  <c r="N22" i="93"/>
  <c r="M22" i="93"/>
  <c r="L22" i="93"/>
  <c r="K22" i="93"/>
  <c r="J22" i="93"/>
  <c r="I22" i="93"/>
  <c r="H22" i="93"/>
  <c r="G22" i="93"/>
  <c r="F22" i="93"/>
  <c r="E22" i="93"/>
  <c r="D22" i="93"/>
  <c r="C22" i="93"/>
  <c r="FL21" i="93"/>
  <c r="FK21" i="93"/>
  <c r="FJ21" i="93"/>
  <c r="FI21" i="93"/>
  <c r="FH21" i="93"/>
  <c r="FG21" i="93"/>
  <c r="FF21" i="93"/>
  <c r="FE21" i="93"/>
  <c r="FD21" i="93"/>
  <c r="FC21" i="93"/>
  <c r="FB21" i="93"/>
  <c r="FA21" i="93"/>
  <c r="EX21" i="93"/>
  <c r="EW21" i="93"/>
  <c r="EV21" i="93"/>
  <c r="EU21" i="93"/>
  <c r="ET21" i="93"/>
  <c r="ES21" i="93"/>
  <c r="ER21" i="93"/>
  <c r="EQ21" i="93"/>
  <c r="EP21" i="93"/>
  <c r="EO21" i="93"/>
  <c r="EN21" i="93"/>
  <c r="EM21" i="93"/>
  <c r="EJ21" i="93"/>
  <c r="EI21" i="93"/>
  <c r="EH21" i="93"/>
  <c r="EG21" i="93"/>
  <c r="EF21" i="93"/>
  <c r="EE21" i="93"/>
  <c r="ED21" i="93"/>
  <c r="EC21" i="93"/>
  <c r="EB21" i="93"/>
  <c r="EA21" i="93"/>
  <c r="DZ21" i="93"/>
  <c r="DY21" i="93"/>
  <c r="DV21" i="93"/>
  <c r="DU21" i="93"/>
  <c r="DT21" i="93"/>
  <c r="DS21" i="93"/>
  <c r="DR21" i="93"/>
  <c r="DQ21" i="93"/>
  <c r="DP21" i="93"/>
  <c r="DO21" i="93"/>
  <c r="DN21" i="93"/>
  <c r="DM21" i="93"/>
  <c r="DL21" i="93"/>
  <c r="DK21" i="93"/>
  <c r="DH21" i="93"/>
  <c r="DG21" i="93"/>
  <c r="DF21" i="93"/>
  <c r="DE21" i="93"/>
  <c r="DD21" i="93"/>
  <c r="DC21" i="93"/>
  <c r="DB21" i="93"/>
  <c r="DA21" i="93"/>
  <c r="CZ21" i="93"/>
  <c r="CY21" i="93"/>
  <c r="CX21" i="93"/>
  <c r="CW21" i="93"/>
  <c r="CT21" i="93"/>
  <c r="CS21" i="93"/>
  <c r="CR21" i="93"/>
  <c r="CQ21" i="93"/>
  <c r="CP21" i="93"/>
  <c r="CO21" i="93"/>
  <c r="CN21" i="93"/>
  <c r="CM21" i="93"/>
  <c r="CL21" i="93"/>
  <c r="CK21" i="93"/>
  <c r="CJ21" i="93"/>
  <c r="CI21" i="93"/>
  <c r="CF21" i="93"/>
  <c r="CE21" i="93"/>
  <c r="CD21" i="93"/>
  <c r="CC21" i="93"/>
  <c r="CB21" i="93"/>
  <c r="CA21" i="93"/>
  <c r="BZ21" i="93"/>
  <c r="BY21" i="93"/>
  <c r="BX21" i="93"/>
  <c r="BW21" i="93"/>
  <c r="BV21" i="93"/>
  <c r="BU21" i="93"/>
  <c r="BR21" i="93"/>
  <c r="BQ21" i="93"/>
  <c r="BP21" i="93"/>
  <c r="BO21" i="93"/>
  <c r="BN21" i="93"/>
  <c r="BM21" i="93"/>
  <c r="BL21" i="93"/>
  <c r="BK21" i="93"/>
  <c r="BJ21" i="93"/>
  <c r="BI21" i="93"/>
  <c r="BH21" i="93"/>
  <c r="BG21" i="93"/>
  <c r="BD21" i="93"/>
  <c r="BC21" i="93"/>
  <c r="BB21" i="93"/>
  <c r="BA21" i="93"/>
  <c r="AZ21" i="93"/>
  <c r="AY21" i="93"/>
  <c r="AX21" i="93"/>
  <c r="AW21" i="93"/>
  <c r="AV21" i="93"/>
  <c r="AU21" i="93"/>
  <c r="AT21" i="93"/>
  <c r="AS21" i="93"/>
  <c r="AP21" i="93"/>
  <c r="AO21" i="93"/>
  <c r="AN21" i="93"/>
  <c r="AM21" i="93"/>
  <c r="AL21" i="93"/>
  <c r="AK21" i="93"/>
  <c r="AJ21" i="93"/>
  <c r="AI21" i="93"/>
  <c r="AH21" i="93"/>
  <c r="AG21" i="93"/>
  <c r="AF21" i="93"/>
  <c r="AE21" i="93"/>
  <c r="AB21" i="93"/>
  <c r="AA21" i="93"/>
  <c r="Z21" i="93"/>
  <c r="Y21" i="93"/>
  <c r="X21" i="93"/>
  <c r="W21" i="93"/>
  <c r="V21" i="93"/>
  <c r="U21" i="93"/>
  <c r="T21" i="93"/>
  <c r="S21" i="93"/>
  <c r="R21" i="93"/>
  <c r="Q21" i="93"/>
  <c r="N21" i="93"/>
  <c r="M21" i="93"/>
  <c r="L21" i="93"/>
  <c r="K21" i="93"/>
  <c r="J21" i="93"/>
  <c r="I21" i="93"/>
  <c r="H21" i="93"/>
  <c r="G21" i="93"/>
  <c r="F21" i="93"/>
  <c r="E21" i="93"/>
  <c r="D21" i="93"/>
  <c r="C21" i="93"/>
  <c r="FL14" i="93"/>
  <c r="FK14" i="93"/>
  <c r="FJ14" i="93"/>
  <c r="FI14" i="93"/>
  <c r="FH14" i="93"/>
  <c r="FG14" i="93"/>
  <c r="FF14" i="93"/>
  <c r="FE14" i="93"/>
  <c r="FD14" i="93"/>
  <c r="FC14" i="93"/>
  <c r="FB14" i="93"/>
  <c r="FA14" i="93"/>
  <c r="EX14" i="93"/>
  <c r="EW14" i="93"/>
  <c r="EV14" i="93"/>
  <c r="EU14" i="93"/>
  <c r="ET14" i="93"/>
  <c r="ES14" i="93"/>
  <c r="ER14" i="93"/>
  <c r="EQ14" i="93"/>
  <c r="EP14" i="93"/>
  <c r="EO14" i="93"/>
  <c r="EN14" i="93"/>
  <c r="EM14" i="93"/>
  <c r="EJ14" i="93"/>
  <c r="EI14" i="93"/>
  <c r="EH14" i="93"/>
  <c r="EG14" i="93"/>
  <c r="EF14" i="93"/>
  <c r="EE14" i="93"/>
  <c r="ED14" i="93"/>
  <c r="EC14" i="93"/>
  <c r="EB14" i="93"/>
  <c r="EA14" i="93"/>
  <c r="DZ14" i="93"/>
  <c r="DY14" i="93"/>
  <c r="DV14" i="93"/>
  <c r="DU14" i="93"/>
  <c r="DT14" i="93"/>
  <c r="DS14" i="93"/>
  <c r="DR14" i="93"/>
  <c r="DQ14" i="93"/>
  <c r="DP14" i="93"/>
  <c r="DO14" i="93"/>
  <c r="DN14" i="93"/>
  <c r="DM14" i="93"/>
  <c r="DL14" i="93"/>
  <c r="DK14" i="93"/>
  <c r="DH14" i="93"/>
  <c r="DG14" i="93"/>
  <c r="DF14" i="93"/>
  <c r="DE14" i="93"/>
  <c r="DD14" i="93"/>
  <c r="DC14" i="93"/>
  <c r="DB14" i="93"/>
  <c r="DA14" i="93"/>
  <c r="CZ14" i="93"/>
  <c r="CY14" i="93"/>
  <c r="CX14" i="93"/>
  <c r="CW14" i="93"/>
  <c r="CT14" i="93"/>
  <c r="CS14" i="93"/>
  <c r="CR14" i="93"/>
  <c r="CQ14" i="93"/>
  <c r="CP14" i="93"/>
  <c r="CO14" i="93"/>
  <c r="CN14" i="93"/>
  <c r="CM14" i="93"/>
  <c r="CL14" i="93"/>
  <c r="CK14" i="93"/>
  <c r="CJ14" i="93"/>
  <c r="CI14" i="93"/>
  <c r="CF14" i="93"/>
  <c r="CE14" i="93"/>
  <c r="CD14" i="93"/>
  <c r="CC14" i="93"/>
  <c r="CB14" i="93"/>
  <c r="CA14" i="93"/>
  <c r="BZ14" i="93"/>
  <c r="BY14" i="93"/>
  <c r="BX14" i="93"/>
  <c r="BW14" i="93"/>
  <c r="BV14" i="93"/>
  <c r="BU14" i="93"/>
  <c r="BR14" i="93"/>
  <c r="BQ14" i="93"/>
  <c r="BP14" i="93"/>
  <c r="BO14" i="93"/>
  <c r="BN14" i="93"/>
  <c r="BM14" i="93"/>
  <c r="BL14" i="93"/>
  <c r="BK14" i="93"/>
  <c r="BJ14" i="93"/>
  <c r="BI14" i="93"/>
  <c r="BH14" i="93"/>
  <c r="BG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FL13" i="93"/>
  <c r="FK13" i="93"/>
  <c r="FJ13" i="93"/>
  <c r="FI13" i="93"/>
  <c r="FH13" i="93"/>
  <c r="FG13" i="93"/>
  <c r="FF13" i="93"/>
  <c r="FE13" i="93"/>
  <c r="FD13" i="93"/>
  <c r="FC13" i="93"/>
  <c r="FB13" i="93"/>
  <c r="FA13" i="93"/>
  <c r="EX13" i="93"/>
  <c r="EW13" i="93"/>
  <c r="EV13" i="93"/>
  <c r="EU13" i="93"/>
  <c r="ET13" i="93"/>
  <c r="ES13" i="93"/>
  <c r="ER13" i="93"/>
  <c r="EQ13" i="93"/>
  <c r="EP13" i="93"/>
  <c r="EO13" i="93"/>
  <c r="EN13" i="93"/>
  <c r="EM13" i="93"/>
  <c r="EJ13" i="93"/>
  <c r="EI13" i="93"/>
  <c r="EH13" i="93"/>
  <c r="EG13" i="93"/>
  <c r="EF13" i="93"/>
  <c r="EE13" i="93"/>
  <c r="ED13" i="93"/>
  <c r="EC13" i="93"/>
  <c r="EB13" i="93"/>
  <c r="EA13" i="93"/>
  <c r="DZ13" i="93"/>
  <c r="DY13" i="93"/>
  <c r="DV13" i="93"/>
  <c r="DU13" i="93"/>
  <c r="DT13" i="93"/>
  <c r="DS13" i="93"/>
  <c r="DR13" i="93"/>
  <c r="DQ13" i="93"/>
  <c r="DP13" i="93"/>
  <c r="DO13" i="93"/>
  <c r="DN13" i="93"/>
  <c r="DM13" i="93"/>
  <c r="DL13" i="93"/>
  <c r="DK13" i="93"/>
  <c r="DH13" i="93"/>
  <c r="DG13" i="93"/>
  <c r="DF13" i="93"/>
  <c r="DE13" i="93"/>
  <c r="DD13" i="93"/>
  <c r="DC13" i="93"/>
  <c r="DB13" i="93"/>
  <c r="DA13" i="93"/>
  <c r="CZ13" i="93"/>
  <c r="CY13" i="93"/>
  <c r="CX13" i="93"/>
  <c r="CW13" i="93"/>
  <c r="CT13" i="93"/>
  <c r="CS13" i="93"/>
  <c r="CR13" i="93"/>
  <c r="CQ13" i="93"/>
  <c r="CP13" i="93"/>
  <c r="CO13" i="93"/>
  <c r="CN13" i="93"/>
  <c r="CM13" i="93"/>
  <c r="CL13" i="93"/>
  <c r="CK13" i="93"/>
  <c r="CJ13" i="93"/>
  <c r="CI13" i="93"/>
  <c r="CF13" i="93"/>
  <c r="CE13" i="93"/>
  <c r="CD13" i="93"/>
  <c r="CC13" i="93"/>
  <c r="CB13" i="93"/>
  <c r="CA13" i="93"/>
  <c r="BZ13" i="93"/>
  <c r="BY13" i="93"/>
  <c r="BX13" i="93"/>
  <c r="BW13" i="93"/>
  <c r="BV13" i="93"/>
  <c r="BU13" i="93"/>
  <c r="BR13" i="93"/>
  <c r="BQ13" i="93"/>
  <c r="BP13" i="93"/>
  <c r="BO13" i="93"/>
  <c r="BN13" i="93"/>
  <c r="BM13" i="93"/>
  <c r="BL13" i="93"/>
  <c r="BK13" i="93"/>
  <c r="BJ13" i="93"/>
  <c r="BI13" i="93"/>
  <c r="BH13" i="93"/>
  <c r="BG13" i="93"/>
  <c r="BD13" i="93"/>
  <c r="BC13" i="93"/>
  <c r="BB13" i="93"/>
  <c r="BA13" i="93"/>
  <c r="AZ13" i="93"/>
  <c r="AY13" i="93"/>
  <c r="AX13" i="93"/>
  <c r="AW13" i="93"/>
  <c r="AV13" i="93"/>
  <c r="AU13" i="93"/>
  <c r="AT13" i="93"/>
  <c r="AS13" i="93"/>
  <c r="AP13" i="93"/>
  <c r="AO13" i="93"/>
  <c r="AN13" i="93"/>
  <c r="AM13" i="93"/>
  <c r="AL13" i="93"/>
  <c r="AK13" i="93"/>
  <c r="AJ13" i="93"/>
  <c r="AI13" i="93"/>
  <c r="AH13" i="93"/>
  <c r="AG13" i="93"/>
  <c r="AF13" i="93"/>
  <c r="AE13" i="93"/>
  <c r="AB13" i="93"/>
  <c r="AA13" i="93"/>
  <c r="Z13" i="93"/>
  <c r="Y13" i="93"/>
  <c r="X13" i="93"/>
  <c r="W13" i="93"/>
  <c r="V13" i="93"/>
  <c r="U13" i="93"/>
  <c r="T13" i="93"/>
  <c r="S13" i="93"/>
  <c r="R13" i="93"/>
  <c r="Q13" i="93"/>
  <c r="N13" i="93"/>
  <c r="M13" i="93"/>
  <c r="L13" i="93"/>
  <c r="K13" i="93"/>
  <c r="J13" i="93"/>
  <c r="I13" i="93"/>
  <c r="H13" i="93"/>
  <c r="G13" i="93"/>
  <c r="F13" i="93"/>
  <c r="E13" i="93"/>
  <c r="D13" i="93"/>
  <c r="C13" i="93"/>
  <c r="FL12" i="93"/>
  <c r="FK12" i="93"/>
  <c r="FJ12" i="93"/>
  <c r="FI12" i="93"/>
  <c r="FH12" i="93"/>
  <c r="FG12" i="93"/>
  <c r="FF12" i="93"/>
  <c r="FE12" i="93"/>
  <c r="FD12" i="93"/>
  <c r="FC12" i="93"/>
  <c r="FB12" i="93"/>
  <c r="FA12" i="93"/>
  <c r="EX12" i="93"/>
  <c r="EW12" i="93"/>
  <c r="EV12" i="93"/>
  <c r="EU12" i="93"/>
  <c r="ET12" i="93"/>
  <c r="ES12" i="93"/>
  <c r="ER12" i="93"/>
  <c r="EQ12" i="93"/>
  <c r="EP12" i="93"/>
  <c r="EO12" i="93"/>
  <c r="EN12" i="93"/>
  <c r="EM12" i="93"/>
  <c r="EJ12" i="93"/>
  <c r="EI12" i="93"/>
  <c r="EH12" i="93"/>
  <c r="EG12" i="93"/>
  <c r="EF12" i="93"/>
  <c r="EE12" i="93"/>
  <c r="ED12" i="93"/>
  <c r="EC12" i="93"/>
  <c r="EB12" i="93"/>
  <c r="EA12" i="93"/>
  <c r="DZ12" i="93"/>
  <c r="DY12" i="93"/>
  <c r="DV12" i="93"/>
  <c r="DU12" i="93"/>
  <c r="DT12" i="93"/>
  <c r="DS12" i="93"/>
  <c r="DR12" i="93"/>
  <c r="DQ12" i="93"/>
  <c r="DP12" i="93"/>
  <c r="DO12" i="93"/>
  <c r="DN12" i="93"/>
  <c r="DM12" i="93"/>
  <c r="DL12" i="93"/>
  <c r="DK12" i="93"/>
  <c r="DH12" i="93"/>
  <c r="DG12" i="93"/>
  <c r="DF12" i="93"/>
  <c r="DE12" i="93"/>
  <c r="DD12" i="93"/>
  <c r="DC12" i="93"/>
  <c r="DB12" i="93"/>
  <c r="DA12" i="93"/>
  <c r="CZ12" i="93"/>
  <c r="CY12" i="93"/>
  <c r="CX12" i="93"/>
  <c r="CW12" i="93"/>
  <c r="CT12" i="93"/>
  <c r="CS12" i="93"/>
  <c r="CR12" i="93"/>
  <c r="CQ12" i="93"/>
  <c r="CP12" i="93"/>
  <c r="CO12" i="93"/>
  <c r="CN12" i="93"/>
  <c r="CM12" i="93"/>
  <c r="CL12" i="93"/>
  <c r="CK12" i="93"/>
  <c r="CJ12" i="93"/>
  <c r="CI12" i="93"/>
  <c r="CF12" i="93"/>
  <c r="CE12" i="93"/>
  <c r="CD12" i="93"/>
  <c r="CC12" i="93"/>
  <c r="CB12" i="93"/>
  <c r="CA12" i="93"/>
  <c r="BZ12" i="93"/>
  <c r="BY12" i="93"/>
  <c r="BX12" i="93"/>
  <c r="BW12" i="93"/>
  <c r="BV12" i="93"/>
  <c r="BU12" i="93"/>
  <c r="BR12" i="93"/>
  <c r="BQ12" i="93"/>
  <c r="BP12" i="93"/>
  <c r="BO12" i="93"/>
  <c r="BN12" i="93"/>
  <c r="BM12" i="93"/>
  <c r="BL12" i="93"/>
  <c r="BK12" i="93"/>
  <c r="BJ12" i="93"/>
  <c r="BI12" i="93"/>
  <c r="BH12" i="93"/>
  <c r="BG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FL11" i="93"/>
  <c r="FK11" i="93"/>
  <c r="FJ11" i="93"/>
  <c r="FI11" i="93"/>
  <c r="FH11" i="93"/>
  <c r="FG11" i="93"/>
  <c r="FF11" i="93"/>
  <c r="FE11" i="93"/>
  <c r="FD11" i="93"/>
  <c r="FC11" i="93"/>
  <c r="FB11" i="93"/>
  <c r="FA11" i="93"/>
  <c r="EX11" i="93"/>
  <c r="EW11" i="93"/>
  <c r="EV11" i="93"/>
  <c r="EU11" i="93"/>
  <c r="ET11" i="93"/>
  <c r="ES11" i="93"/>
  <c r="ER11" i="93"/>
  <c r="EQ11" i="93"/>
  <c r="EP11" i="93"/>
  <c r="EO11" i="93"/>
  <c r="EN11" i="93"/>
  <c r="EM11" i="93"/>
  <c r="EJ11" i="93"/>
  <c r="EI11" i="93"/>
  <c r="EH11" i="93"/>
  <c r="EG11" i="93"/>
  <c r="EF11" i="93"/>
  <c r="EE11" i="93"/>
  <c r="ED11" i="93"/>
  <c r="EC11" i="93"/>
  <c r="EB11" i="93"/>
  <c r="EA11" i="93"/>
  <c r="DZ11" i="93"/>
  <c r="DY11" i="93"/>
  <c r="DV11" i="93"/>
  <c r="DU11" i="93"/>
  <c r="DT11" i="93"/>
  <c r="DS11" i="93"/>
  <c r="DR11" i="93"/>
  <c r="DQ11" i="93"/>
  <c r="DP11" i="93"/>
  <c r="DO11" i="93"/>
  <c r="DN11" i="93"/>
  <c r="DM11" i="93"/>
  <c r="DL11" i="93"/>
  <c r="DK11" i="93"/>
  <c r="DH11" i="93"/>
  <c r="DG11" i="93"/>
  <c r="DF11" i="93"/>
  <c r="DE11" i="93"/>
  <c r="DD11" i="93"/>
  <c r="DC11" i="93"/>
  <c r="DB11" i="93"/>
  <c r="DA11" i="93"/>
  <c r="CZ11" i="93"/>
  <c r="CY11" i="93"/>
  <c r="CX11" i="93"/>
  <c r="CW11" i="93"/>
  <c r="CT11" i="93"/>
  <c r="CS11" i="93"/>
  <c r="CR11" i="93"/>
  <c r="CQ11" i="93"/>
  <c r="CP11" i="93"/>
  <c r="CO11" i="93"/>
  <c r="CN11" i="93"/>
  <c r="CM11" i="93"/>
  <c r="CL11" i="93"/>
  <c r="CK11" i="93"/>
  <c r="CJ11" i="93"/>
  <c r="CI11" i="93"/>
  <c r="CF11" i="93"/>
  <c r="CE11" i="93"/>
  <c r="CD11" i="93"/>
  <c r="CC11" i="93"/>
  <c r="CB11" i="93"/>
  <c r="CA11" i="93"/>
  <c r="BZ11" i="93"/>
  <c r="BY11" i="93"/>
  <c r="BX11" i="93"/>
  <c r="BW11" i="93"/>
  <c r="BV11" i="93"/>
  <c r="BU11" i="93"/>
  <c r="BR11" i="93"/>
  <c r="BQ11" i="93"/>
  <c r="BP11" i="93"/>
  <c r="BO11" i="93"/>
  <c r="BN11" i="93"/>
  <c r="BM11" i="93"/>
  <c r="BL11" i="93"/>
  <c r="BK11" i="93"/>
  <c r="BJ11" i="93"/>
  <c r="BI11" i="93"/>
  <c r="BH11" i="93"/>
  <c r="BG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FL10" i="93"/>
  <c r="FK10" i="93"/>
  <c r="FJ10" i="93"/>
  <c r="FI10" i="93"/>
  <c r="FH10" i="93"/>
  <c r="FG10" i="93"/>
  <c r="FF10" i="93"/>
  <c r="FE10" i="93"/>
  <c r="FD10" i="93"/>
  <c r="FC10" i="93"/>
  <c r="FB10" i="93"/>
  <c r="FA10" i="93"/>
  <c r="EX10" i="93"/>
  <c r="EW10" i="93"/>
  <c r="EV10" i="93"/>
  <c r="EU10" i="93"/>
  <c r="ET10" i="93"/>
  <c r="ES10" i="93"/>
  <c r="ER10" i="93"/>
  <c r="EQ10" i="93"/>
  <c r="EP10" i="93"/>
  <c r="EO10" i="93"/>
  <c r="EN10" i="93"/>
  <c r="EM10" i="93"/>
  <c r="EJ10" i="93"/>
  <c r="EI10" i="93"/>
  <c r="EH10" i="93"/>
  <c r="EG10" i="93"/>
  <c r="EF10" i="93"/>
  <c r="EE10" i="93"/>
  <c r="ED10" i="93"/>
  <c r="EC10" i="93"/>
  <c r="EB10" i="93"/>
  <c r="EA10" i="93"/>
  <c r="DZ10" i="93"/>
  <c r="DY10" i="93"/>
  <c r="DV10" i="93"/>
  <c r="DU10" i="93"/>
  <c r="DT10" i="93"/>
  <c r="DS10" i="93"/>
  <c r="DR10" i="93"/>
  <c r="DQ10" i="93"/>
  <c r="DP10" i="93"/>
  <c r="DO10" i="93"/>
  <c r="DN10" i="93"/>
  <c r="DM10" i="93"/>
  <c r="DL10" i="93"/>
  <c r="DK10" i="93"/>
  <c r="DH10" i="93"/>
  <c r="DG10" i="93"/>
  <c r="DF10" i="93"/>
  <c r="DE10" i="93"/>
  <c r="DD10" i="93"/>
  <c r="DC10" i="93"/>
  <c r="DB10" i="93"/>
  <c r="DA10" i="93"/>
  <c r="CZ10" i="93"/>
  <c r="CY10" i="93"/>
  <c r="CX10" i="93"/>
  <c r="CW10" i="93"/>
  <c r="CT10" i="93"/>
  <c r="CS10" i="93"/>
  <c r="CR10" i="93"/>
  <c r="CQ10" i="93"/>
  <c r="CP10" i="93"/>
  <c r="CO10" i="93"/>
  <c r="CN10" i="93"/>
  <c r="CM10" i="93"/>
  <c r="CL10" i="93"/>
  <c r="CK10" i="93"/>
  <c r="CJ10" i="93"/>
  <c r="CI10" i="93"/>
  <c r="CF10" i="93"/>
  <c r="CE10" i="93"/>
  <c r="CD10" i="93"/>
  <c r="CC10" i="93"/>
  <c r="CB10" i="93"/>
  <c r="CA10" i="93"/>
  <c r="BZ10" i="93"/>
  <c r="BY10" i="93"/>
  <c r="BX10" i="93"/>
  <c r="BW10" i="93"/>
  <c r="BV10" i="93"/>
  <c r="BU10" i="93"/>
  <c r="BR10" i="93"/>
  <c r="BQ10" i="93"/>
  <c r="BP10" i="93"/>
  <c r="BO10" i="93"/>
  <c r="BN10" i="93"/>
  <c r="BM10" i="93"/>
  <c r="BL10" i="93"/>
  <c r="BK10" i="93"/>
  <c r="BJ10" i="93"/>
  <c r="BI10" i="93"/>
  <c r="BH10" i="93"/>
  <c r="BG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FL32" i="92"/>
  <c r="FK32" i="92"/>
  <c r="FJ32" i="92"/>
  <c r="FI32" i="92"/>
  <c r="FH32" i="92"/>
  <c r="FG32" i="92"/>
  <c r="FF32" i="92"/>
  <c r="FE32" i="92"/>
  <c r="FD32" i="92"/>
  <c r="FC32" i="92"/>
  <c r="FB32" i="92"/>
  <c r="FA32" i="92"/>
  <c r="EX32" i="92"/>
  <c r="EW32" i="92"/>
  <c r="EV32" i="92"/>
  <c r="EU32" i="92"/>
  <c r="ET32" i="92"/>
  <c r="ES32" i="92"/>
  <c r="ER32" i="92"/>
  <c r="EQ32" i="92"/>
  <c r="EP32" i="92"/>
  <c r="EO32" i="92"/>
  <c r="EN32" i="92"/>
  <c r="EM32" i="92"/>
  <c r="EJ32" i="92"/>
  <c r="EI32" i="92"/>
  <c r="EH32" i="92"/>
  <c r="EG32" i="92"/>
  <c r="EF32" i="92"/>
  <c r="EE32" i="92"/>
  <c r="ED32" i="92"/>
  <c r="EC32" i="92"/>
  <c r="EB32" i="92"/>
  <c r="EA32" i="92"/>
  <c r="DZ32" i="92"/>
  <c r="DY32" i="92"/>
  <c r="DV32" i="92"/>
  <c r="DU32" i="92"/>
  <c r="DT32" i="92"/>
  <c r="DS32" i="92"/>
  <c r="DR32" i="92"/>
  <c r="DQ32" i="92"/>
  <c r="DP32" i="92"/>
  <c r="DO32" i="92"/>
  <c r="DN32" i="92"/>
  <c r="DM32" i="92"/>
  <c r="DL32" i="92"/>
  <c r="DK32" i="92"/>
  <c r="DH32" i="92"/>
  <c r="DG32" i="92"/>
  <c r="DF32" i="92"/>
  <c r="DE32" i="92"/>
  <c r="DD32" i="92"/>
  <c r="DC32" i="92"/>
  <c r="DB32" i="92"/>
  <c r="DA32" i="92"/>
  <c r="CZ32" i="92"/>
  <c r="CY32" i="92"/>
  <c r="CX32" i="92"/>
  <c r="CW32" i="92"/>
  <c r="CT32" i="92"/>
  <c r="CS32" i="92"/>
  <c r="CR32" i="92"/>
  <c r="CQ32" i="92"/>
  <c r="CP32" i="92"/>
  <c r="CO32" i="92"/>
  <c r="CN32" i="92"/>
  <c r="CM32" i="92"/>
  <c r="CL32" i="92"/>
  <c r="CK32" i="92"/>
  <c r="CJ32" i="92"/>
  <c r="CI32" i="92"/>
  <c r="CF32" i="92"/>
  <c r="CE32" i="92"/>
  <c r="CD32" i="92"/>
  <c r="CC32" i="92"/>
  <c r="CB32" i="92"/>
  <c r="CA32" i="92"/>
  <c r="BZ32" i="92"/>
  <c r="BY32" i="92"/>
  <c r="BX32" i="92"/>
  <c r="BW32" i="92"/>
  <c r="BV32" i="92"/>
  <c r="BU32" i="92"/>
  <c r="BR32" i="92"/>
  <c r="BQ32" i="92"/>
  <c r="BP32" i="92"/>
  <c r="BO32" i="92"/>
  <c r="BN32" i="92"/>
  <c r="BM32" i="92"/>
  <c r="BL32" i="92"/>
  <c r="BK32" i="92"/>
  <c r="BJ32" i="92"/>
  <c r="BI32" i="92"/>
  <c r="BH32" i="92"/>
  <c r="BG32" i="92"/>
  <c r="BD32" i="92"/>
  <c r="BC32" i="92"/>
  <c r="BB32" i="92"/>
  <c r="BA32" i="92"/>
  <c r="AZ32" i="92"/>
  <c r="AY32" i="92"/>
  <c r="AX32" i="92"/>
  <c r="AW32" i="92"/>
  <c r="AV32" i="92"/>
  <c r="AU32" i="92"/>
  <c r="AT32" i="92"/>
  <c r="AS32" i="92"/>
  <c r="AP32" i="92"/>
  <c r="AO32" i="92"/>
  <c r="AN32" i="92"/>
  <c r="AM32" i="92"/>
  <c r="AL32" i="92"/>
  <c r="AK32" i="92"/>
  <c r="AJ32" i="92"/>
  <c r="AI32" i="92"/>
  <c r="AH32" i="92"/>
  <c r="AG32" i="92"/>
  <c r="AF32" i="92"/>
  <c r="AE32" i="92"/>
  <c r="AB32" i="92"/>
  <c r="AA32" i="92"/>
  <c r="Z32" i="92"/>
  <c r="Y32" i="92"/>
  <c r="X32" i="92"/>
  <c r="W32" i="92"/>
  <c r="V32" i="92"/>
  <c r="U32" i="92"/>
  <c r="T32" i="92"/>
  <c r="S32" i="92"/>
  <c r="R32" i="92"/>
  <c r="Q32" i="92"/>
  <c r="N32" i="92"/>
  <c r="M32" i="92"/>
  <c r="L32" i="92"/>
  <c r="K32" i="92"/>
  <c r="J32" i="92"/>
  <c r="I32" i="92"/>
  <c r="H32" i="92"/>
  <c r="G32" i="92"/>
  <c r="F32" i="92"/>
  <c r="E32" i="92"/>
  <c r="D32" i="92"/>
  <c r="C32" i="92"/>
  <c r="FL31" i="92"/>
  <c r="FK31" i="92"/>
  <c r="FJ31" i="92"/>
  <c r="FI31" i="92"/>
  <c r="FH31" i="92"/>
  <c r="FG31" i="92"/>
  <c r="FF31" i="92"/>
  <c r="FE31" i="92"/>
  <c r="FD31" i="92"/>
  <c r="FC31" i="92"/>
  <c r="FB31" i="92"/>
  <c r="FA31" i="92"/>
  <c r="EX31" i="92"/>
  <c r="EW31" i="92"/>
  <c r="EV31" i="92"/>
  <c r="EU31" i="92"/>
  <c r="ET31" i="92"/>
  <c r="ES31" i="92"/>
  <c r="ER31" i="92"/>
  <c r="EQ31" i="92"/>
  <c r="EP31" i="92"/>
  <c r="EO31" i="92"/>
  <c r="EN31" i="92"/>
  <c r="EM31" i="92"/>
  <c r="EJ31" i="92"/>
  <c r="EI31" i="92"/>
  <c r="EH31" i="92"/>
  <c r="EG31" i="92"/>
  <c r="EF31" i="92"/>
  <c r="EE31" i="92"/>
  <c r="ED31" i="92"/>
  <c r="EC31" i="92"/>
  <c r="EB31" i="92"/>
  <c r="EA31" i="92"/>
  <c r="DZ31" i="92"/>
  <c r="DY31" i="92"/>
  <c r="DV31" i="92"/>
  <c r="DU31" i="92"/>
  <c r="DT31" i="92"/>
  <c r="DS31" i="92"/>
  <c r="DR31" i="92"/>
  <c r="DQ31" i="92"/>
  <c r="DP31" i="92"/>
  <c r="DO31" i="92"/>
  <c r="DN31" i="92"/>
  <c r="DM31" i="92"/>
  <c r="DL31" i="92"/>
  <c r="DK31" i="92"/>
  <c r="DH31" i="92"/>
  <c r="DG31" i="92"/>
  <c r="DF31" i="92"/>
  <c r="DE31" i="92"/>
  <c r="DD31" i="92"/>
  <c r="DC31" i="92"/>
  <c r="DB31" i="92"/>
  <c r="DA31" i="92"/>
  <c r="CZ31" i="92"/>
  <c r="CY31" i="92"/>
  <c r="CX31" i="92"/>
  <c r="CW31" i="92"/>
  <c r="CT31" i="92"/>
  <c r="CS31" i="92"/>
  <c r="CR31" i="92"/>
  <c r="CQ31" i="92"/>
  <c r="CP31" i="92"/>
  <c r="CO31" i="92"/>
  <c r="CN31" i="92"/>
  <c r="CM31" i="92"/>
  <c r="CL31" i="92"/>
  <c r="CK31" i="92"/>
  <c r="CJ31" i="92"/>
  <c r="CI31" i="92"/>
  <c r="CF31" i="92"/>
  <c r="CE31" i="92"/>
  <c r="CD31" i="92"/>
  <c r="CC31" i="92"/>
  <c r="CB31" i="92"/>
  <c r="CA31" i="92"/>
  <c r="BZ31" i="92"/>
  <c r="BY31" i="92"/>
  <c r="BX31" i="92"/>
  <c r="BW31" i="92"/>
  <c r="BV31" i="92"/>
  <c r="BU31" i="92"/>
  <c r="BR31" i="92"/>
  <c r="BQ31" i="92"/>
  <c r="BP31" i="92"/>
  <c r="BO31" i="92"/>
  <c r="BN31" i="92"/>
  <c r="BM31" i="92"/>
  <c r="BL31" i="92"/>
  <c r="BK31" i="92"/>
  <c r="BJ31" i="92"/>
  <c r="BI31" i="92"/>
  <c r="BH31" i="92"/>
  <c r="BG31" i="92"/>
  <c r="BD31" i="92"/>
  <c r="BC31" i="92"/>
  <c r="BB31" i="92"/>
  <c r="BA31" i="92"/>
  <c r="BA53" i="92" s="1"/>
  <c r="AZ31" i="92"/>
  <c r="AY31" i="92"/>
  <c r="AX31" i="92"/>
  <c r="AW31" i="92"/>
  <c r="AV31" i="92"/>
  <c r="AU31" i="92"/>
  <c r="AT31" i="92"/>
  <c r="AS31" i="92"/>
  <c r="AP31" i="92"/>
  <c r="AO31" i="92"/>
  <c r="AN31" i="92"/>
  <c r="AM31" i="92"/>
  <c r="AL31" i="92"/>
  <c r="AK31" i="92"/>
  <c r="AJ31" i="92"/>
  <c r="AI31" i="92"/>
  <c r="AH31" i="92"/>
  <c r="AG31" i="92"/>
  <c r="AF31" i="92"/>
  <c r="AE31" i="92"/>
  <c r="AB31" i="92"/>
  <c r="AA31" i="92"/>
  <c r="Z31" i="92"/>
  <c r="Y31" i="92"/>
  <c r="X31" i="92"/>
  <c r="W31" i="92"/>
  <c r="V31" i="92"/>
  <c r="U31" i="92"/>
  <c r="T31" i="92"/>
  <c r="S31" i="92"/>
  <c r="R31" i="92"/>
  <c r="Q31" i="92"/>
  <c r="N31" i="92"/>
  <c r="M31" i="92"/>
  <c r="L31" i="92"/>
  <c r="K31" i="92"/>
  <c r="J31" i="92"/>
  <c r="I31" i="92"/>
  <c r="H31" i="92"/>
  <c r="G31" i="92"/>
  <c r="F31" i="92"/>
  <c r="E31" i="92"/>
  <c r="D31" i="92"/>
  <c r="C31" i="92"/>
  <c r="FL30" i="92"/>
  <c r="FK30" i="92"/>
  <c r="FJ30" i="92"/>
  <c r="FI30" i="92"/>
  <c r="FH30" i="92"/>
  <c r="FG30" i="92"/>
  <c r="FF30" i="92"/>
  <c r="FE30" i="92"/>
  <c r="FD30" i="92"/>
  <c r="FC30" i="92"/>
  <c r="FB30" i="92"/>
  <c r="FA30" i="92"/>
  <c r="EX30" i="92"/>
  <c r="EW30" i="92"/>
  <c r="EV30" i="92"/>
  <c r="EU30" i="92"/>
  <c r="ET30" i="92"/>
  <c r="ES30" i="92"/>
  <c r="ER30" i="92"/>
  <c r="EQ30" i="92"/>
  <c r="EP30" i="92"/>
  <c r="EO30" i="92"/>
  <c r="EN30" i="92"/>
  <c r="EM30" i="92"/>
  <c r="EJ30" i="92"/>
  <c r="EI30" i="92"/>
  <c r="EH30" i="92"/>
  <c r="EG30" i="92"/>
  <c r="EF30" i="92"/>
  <c r="EE30" i="92"/>
  <c r="ED30" i="92"/>
  <c r="EC30" i="92"/>
  <c r="EB30" i="92"/>
  <c r="EA30" i="92"/>
  <c r="DZ30" i="92"/>
  <c r="DY30" i="92"/>
  <c r="DV30" i="92"/>
  <c r="DU30" i="92"/>
  <c r="DT30" i="92"/>
  <c r="DS30" i="92"/>
  <c r="DR30" i="92"/>
  <c r="DQ30" i="92"/>
  <c r="DP30" i="92"/>
  <c r="DO30" i="92"/>
  <c r="DN30" i="92"/>
  <c r="DM30" i="92"/>
  <c r="DL30" i="92"/>
  <c r="DK30" i="92"/>
  <c r="DH30" i="92"/>
  <c r="DG30" i="92"/>
  <c r="DF30" i="92"/>
  <c r="DE30" i="92"/>
  <c r="DD30" i="92"/>
  <c r="DC30" i="92"/>
  <c r="DB30" i="92"/>
  <c r="DA30" i="92"/>
  <c r="CZ30" i="92"/>
  <c r="CY30" i="92"/>
  <c r="CX30" i="92"/>
  <c r="CW30" i="92"/>
  <c r="CT30" i="92"/>
  <c r="CS30" i="92"/>
  <c r="CR30" i="92"/>
  <c r="CQ30" i="92"/>
  <c r="CP30" i="92"/>
  <c r="CO30" i="92"/>
  <c r="CN30" i="92"/>
  <c r="CM30" i="92"/>
  <c r="CL30" i="92"/>
  <c r="CK30" i="92"/>
  <c r="CJ30" i="92"/>
  <c r="CI30" i="92"/>
  <c r="CF30" i="92"/>
  <c r="CE30" i="92"/>
  <c r="CD30" i="92"/>
  <c r="CC30" i="92"/>
  <c r="CB30" i="92"/>
  <c r="CA30" i="92"/>
  <c r="BZ30" i="92"/>
  <c r="BY30" i="92"/>
  <c r="BX30" i="92"/>
  <c r="BW30" i="92"/>
  <c r="BV30" i="92"/>
  <c r="BU30" i="92"/>
  <c r="BR30" i="92"/>
  <c r="BQ30" i="92"/>
  <c r="BP30" i="92"/>
  <c r="BO30" i="92"/>
  <c r="BN30" i="92"/>
  <c r="BM30" i="92"/>
  <c r="BL30" i="92"/>
  <c r="BK30" i="92"/>
  <c r="BJ30" i="92"/>
  <c r="BI30" i="92"/>
  <c r="BH30" i="92"/>
  <c r="BG30" i="92"/>
  <c r="BD30" i="92"/>
  <c r="BC30" i="92"/>
  <c r="BB30" i="92"/>
  <c r="BA30" i="92"/>
  <c r="AZ30" i="92"/>
  <c r="AY30" i="92"/>
  <c r="AX30" i="92"/>
  <c r="AW30" i="92"/>
  <c r="AV30" i="92"/>
  <c r="AU30" i="92"/>
  <c r="AT30" i="92"/>
  <c r="AS30" i="92"/>
  <c r="AP30" i="92"/>
  <c r="AO30" i="92"/>
  <c r="AN30" i="92"/>
  <c r="AM30" i="92"/>
  <c r="AL30" i="92"/>
  <c r="AK30" i="92"/>
  <c r="AJ30" i="92"/>
  <c r="AI30" i="92"/>
  <c r="AH30" i="92"/>
  <c r="AG30" i="92"/>
  <c r="AF30" i="92"/>
  <c r="AE30" i="92"/>
  <c r="AB30" i="92"/>
  <c r="AA30" i="92"/>
  <c r="Z30" i="92"/>
  <c r="Y30" i="92"/>
  <c r="X30" i="92"/>
  <c r="W30" i="92"/>
  <c r="V30" i="92"/>
  <c r="U30" i="92"/>
  <c r="T30" i="92"/>
  <c r="S30" i="92"/>
  <c r="R30" i="92"/>
  <c r="Q30" i="92"/>
  <c r="N30" i="92"/>
  <c r="M30" i="92"/>
  <c r="L30" i="92"/>
  <c r="K30" i="92"/>
  <c r="J30" i="92"/>
  <c r="I30" i="92"/>
  <c r="H30" i="92"/>
  <c r="G30" i="92"/>
  <c r="F30" i="92"/>
  <c r="E30" i="92"/>
  <c r="D30" i="92"/>
  <c r="C30" i="92"/>
  <c r="FL29" i="92"/>
  <c r="FK29" i="92"/>
  <c r="FJ29" i="92"/>
  <c r="FI29" i="92"/>
  <c r="FH29" i="92"/>
  <c r="FG29" i="92"/>
  <c r="FF29" i="92"/>
  <c r="FE29" i="92"/>
  <c r="FD29" i="92"/>
  <c r="FC29" i="92"/>
  <c r="FB29" i="92"/>
  <c r="FA29" i="92"/>
  <c r="EX29" i="92"/>
  <c r="EW29" i="92"/>
  <c r="EV29" i="92"/>
  <c r="EU29" i="92"/>
  <c r="ET29" i="92"/>
  <c r="ES29" i="92"/>
  <c r="ER29" i="92"/>
  <c r="EQ29" i="92"/>
  <c r="EP29" i="92"/>
  <c r="EO29" i="92"/>
  <c r="EN29" i="92"/>
  <c r="EM29" i="92"/>
  <c r="EJ29" i="92"/>
  <c r="EI29" i="92"/>
  <c r="EH29" i="92"/>
  <c r="EG29" i="92"/>
  <c r="EF29" i="92"/>
  <c r="EE29" i="92"/>
  <c r="ED29" i="92"/>
  <c r="EC29" i="92"/>
  <c r="EB29" i="92"/>
  <c r="EA29" i="92"/>
  <c r="DZ29" i="92"/>
  <c r="DY29" i="92"/>
  <c r="DV29" i="92"/>
  <c r="DU29" i="92"/>
  <c r="DT29" i="92"/>
  <c r="DS29" i="92"/>
  <c r="DR29" i="92"/>
  <c r="DQ29" i="92"/>
  <c r="DP29" i="92"/>
  <c r="DO29" i="92"/>
  <c r="DN29" i="92"/>
  <c r="DM29" i="92"/>
  <c r="DL29" i="92"/>
  <c r="DK29" i="92"/>
  <c r="DH29" i="92"/>
  <c r="DG29" i="92"/>
  <c r="DF29" i="92"/>
  <c r="DE29" i="92"/>
  <c r="DD29" i="92"/>
  <c r="DC29" i="92"/>
  <c r="DB29" i="92"/>
  <c r="DA29" i="92"/>
  <c r="CZ29" i="92"/>
  <c r="CY29" i="92"/>
  <c r="CX29" i="92"/>
  <c r="CW29" i="92"/>
  <c r="CT29" i="92"/>
  <c r="CS29" i="92"/>
  <c r="CR29" i="92"/>
  <c r="CQ29" i="92"/>
  <c r="CP29" i="92"/>
  <c r="CO29" i="92"/>
  <c r="CN29" i="92"/>
  <c r="CM29" i="92"/>
  <c r="CL29" i="92"/>
  <c r="CK29" i="92"/>
  <c r="CJ29" i="92"/>
  <c r="CI29" i="92"/>
  <c r="CF29" i="92"/>
  <c r="CE29" i="92"/>
  <c r="CD29" i="92"/>
  <c r="CC29" i="92"/>
  <c r="CB29" i="92"/>
  <c r="CA29" i="92"/>
  <c r="BZ29" i="92"/>
  <c r="BY29" i="92"/>
  <c r="BX29" i="92"/>
  <c r="BW29" i="92"/>
  <c r="BV29" i="92"/>
  <c r="BU29" i="92"/>
  <c r="BR29" i="92"/>
  <c r="BQ29" i="92"/>
  <c r="BP29" i="92"/>
  <c r="BO29" i="92"/>
  <c r="BN29" i="92"/>
  <c r="BM29" i="92"/>
  <c r="BL29" i="92"/>
  <c r="BK29" i="92"/>
  <c r="BJ29" i="92"/>
  <c r="BI29" i="92"/>
  <c r="BH29" i="92"/>
  <c r="BG29" i="92"/>
  <c r="BD29" i="92"/>
  <c r="BC29" i="92"/>
  <c r="BB29" i="92"/>
  <c r="BA29" i="92"/>
  <c r="AZ29" i="92"/>
  <c r="AY29" i="92"/>
  <c r="AX29" i="92"/>
  <c r="AW29" i="92"/>
  <c r="AV29" i="92"/>
  <c r="AU29" i="92"/>
  <c r="AT29" i="92"/>
  <c r="AS29" i="92"/>
  <c r="AP29" i="92"/>
  <c r="AO29" i="92"/>
  <c r="AN29" i="92"/>
  <c r="AM29" i="92"/>
  <c r="AL29" i="92"/>
  <c r="AK29" i="92"/>
  <c r="AJ29" i="92"/>
  <c r="AI29" i="92"/>
  <c r="AH29" i="92"/>
  <c r="AG29" i="92"/>
  <c r="AF29" i="92"/>
  <c r="AE29" i="92"/>
  <c r="AB29" i="92"/>
  <c r="AA29" i="92"/>
  <c r="Z29" i="92"/>
  <c r="Y29" i="92"/>
  <c r="X29" i="92"/>
  <c r="W29" i="92"/>
  <c r="V29" i="92"/>
  <c r="U29" i="92"/>
  <c r="T29" i="92"/>
  <c r="S29" i="92"/>
  <c r="R29" i="92"/>
  <c r="Q29" i="92"/>
  <c r="N29" i="92"/>
  <c r="M29" i="92"/>
  <c r="L29" i="92"/>
  <c r="K29" i="92"/>
  <c r="J29" i="92"/>
  <c r="I29" i="92"/>
  <c r="H29" i="92"/>
  <c r="G29" i="92"/>
  <c r="F29" i="92"/>
  <c r="E29" i="92"/>
  <c r="D29" i="92"/>
  <c r="C29" i="92"/>
  <c r="FL26" i="92"/>
  <c r="FK26" i="92"/>
  <c r="FJ26" i="92"/>
  <c r="FI26" i="92"/>
  <c r="FH26" i="92"/>
  <c r="FG26" i="92"/>
  <c r="FF26" i="92"/>
  <c r="FE26" i="92"/>
  <c r="FD26" i="92"/>
  <c r="FC26" i="92"/>
  <c r="FB26" i="92"/>
  <c r="FA26" i="92"/>
  <c r="EX26" i="92"/>
  <c r="EW26" i="92"/>
  <c r="EV26" i="92"/>
  <c r="EU26" i="92"/>
  <c r="ET26" i="92"/>
  <c r="ES26" i="92"/>
  <c r="ER26" i="92"/>
  <c r="EQ26" i="92"/>
  <c r="EP26" i="92"/>
  <c r="EO26" i="92"/>
  <c r="EN26" i="92"/>
  <c r="EM26" i="92"/>
  <c r="EJ26" i="92"/>
  <c r="EI26" i="92"/>
  <c r="EH26" i="92"/>
  <c r="EG26" i="92"/>
  <c r="EF26" i="92"/>
  <c r="EE26" i="92"/>
  <c r="ED26" i="92"/>
  <c r="EC26" i="92"/>
  <c r="EB26" i="92"/>
  <c r="EA26" i="92"/>
  <c r="DZ26" i="92"/>
  <c r="DY26" i="92"/>
  <c r="DV26" i="92"/>
  <c r="DU26" i="92"/>
  <c r="DT26" i="92"/>
  <c r="DS26" i="92"/>
  <c r="DR26" i="92"/>
  <c r="DQ26" i="92"/>
  <c r="DP26" i="92"/>
  <c r="DO26" i="92"/>
  <c r="DN26" i="92"/>
  <c r="DM26" i="92"/>
  <c r="DL26" i="92"/>
  <c r="DK26" i="92"/>
  <c r="DH26" i="92"/>
  <c r="DG26" i="92"/>
  <c r="DF26" i="92"/>
  <c r="DE26" i="92"/>
  <c r="DD26" i="92"/>
  <c r="DC26" i="92"/>
  <c r="DB26" i="92"/>
  <c r="DA26" i="92"/>
  <c r="CZ26" i="92"/>
  <c r="CY26" i="92"/>
  <c r="CX26" i="92"/>
  <c r="CW26" i="92"/>
  <c r="CT26" i="92"/>
  <c r="CS26" i="92"/>
  <c r="CR26" i="92"/>
  <c r="CQ26" i="92"/>
  <c r="CP26" i="92"/>
  <c r="CO26" i="92"/>
  <c r="CN26" i="92"/>
  <c r="CM26" i="92"/>
  <c r="CL26" i="92"/>
  <c r="CK26" i="92"/>
  <c r="CJ26" i="92"/>
  <c r="CI26" i="92"/>
  <c r="CF26" i="92"/>
  <c r="CE26" i="92"/>
  <c r="CD26" i="92"/>
  <c r="CC26" i="92"/>
  <c r="CB26" i="92"/>
  <c r="CA26" i="92"/>
  <c r="BZ26" i="92"/>
  <c r="BY26" i="92"/>
  <c r="BX26" i="92"/>
  <c r="BW26" i="92"/>
  <c r="BV26" i="92"/>
  <c r="BU26" i="92"/>
  <c r="BR26" i="92"/>
  <c r="BQ26" i="92"/>
  <c r="BP26" i="92"/>
  <c r="BO26" i="92"/>
  <c r="BN26" i="92"/>
  <c r="BM26" i="92"/>
  <c r="BL26" i="92"/>
  <c r="BK26" i="92"/>
  <c r="BJ26" i="92"/>
  <c r="BI26" i="92"/>
  <c r="BH26" i="92"/>
  <c r="BG26" i="92"/>
  <c r="BD26" i="92"/>
  <c r="BC26" i="92"/>
  <c r="BB26" i="92"/>
  <c r="BA26" i="92"/>
  <c r="AZ26" i="92"/>
  <c r="AY26" i="92"/>
  <c r="AX26" i="92"/>
  <c r="AW26" i="92"/>
  <c r="AV26" i="92"/>
  <c r="AU26" i="92"/>
  <c r="AT26" i="92"/>
  <c r="AS26" i="92"/>
  <c r="AP26" i="92"/>
  <c r="AO26" i="92"/>
  <c r="AN26" i="92"/>
  <c r="AM26" i="92"/>
  <c r="AL26" i="92"/>
  <c r="AK26" i="92"/>
  <c r="AJ26" i="92"/>
  <c r="AI26" i="92"/>
  <c r="AH26" i="92"/>
  <c r="AG26" i="92"/>
  <c r="AF26" i="92"/>
  <c r="AE26" i="92"/>
  <c r="AB26" i="92"/>
  <c r="AA26" i="92"/>
  <c r="Z26" i="92"/>
  <c r="Y26" i="92"/>
  <c r="X26" i="92"/>
  <c r="W26" i="92"/>
  <c r="V26" i="92"/>
  <c r="U26" i="92"/>
  <c r="T26" i="92"/>
  <c r="S26" i="92"/>
  <c r="R26" i="92"/>
  <c r="Q26" i="92"/>
  <c r="N26" i="92"/>
  <c r="M26" i="92"/>
  <c r="L26" i="92"/>
  <c r="K26" i="92"/>
  <c r="J26" i="92"/>
  <c r="I26" i="92"/>
  <c r="H26" i="92"/>
  <c r="G26" i="92"/>
  <c r="F26" i="92"/>
  <c r="E26" i="92"/>
  <c r="D26" i="92"/>
  <c r="C26" i="92"/>
  <c r="FL25" i="92"/>
  <c r="FK25" i="92"/>
  <c r="FJ25" i="92"/>
  <c r="FI25" i="92"/>
  <c r="FH25" i="92"/>
  <c r="FG25" i="92"/>
  <c r="FF25" i="92"/>
  <c r="FE25" i="92"/>
  <c r="FD25" i="92"/>
  <c r="FC25" i="92"/>
  <c r="FB25" i="92"/>
  <c r="FA25" i="92"/>
  <c r="EX25" i="92"/>
  <c r="EW25" i="92"/>
  <c r="EV25" i="92"/>
  <c r="EU25" i="92"/>
  <c r="ET25" i="92"/>
  <c r="ES25" i="92"/>
  <c r="ER25" i="92"/>
  <c r="EQ25" i="92"/>
  <c r="EP25" i="92"/>
  <c r="EO25" i="92"/>
  <c r="EN25" i="92"/>
  <c r="EM25" i="92"/>
  <c r="EJ25" i="92"/>
  <c r="EI25" i="92"/>
  <c r="EH25" i="92"/>
  <c r="EG25" i="92"/>
  <c r="EF25" i="92"/>
  <c r="EE25" i="92"/>
  <c r="ED25" i="92"/>
  <c r="EC25" i="92"/>
  <c r="EB25" i="92"/>
  <c r="EA25" i="92"/>
  <c r="DZ25" i="92"/>
  <c r="DY25" i="92"/>
  <c r="DV25" i="92"/>
  <c r="DU25" i="92"/>
  <c r="DT25" i="92"/>
  <c r="DS25" i="92"/>
  <c r="DR25" i="92"/>
  <c r="DQ25" i="92"/>
  <c r="DP25" i="92"/>
  <c r="DO25" i="92"/>
  <c r="DN25" i="92"/>
  <c r="DM25" i="92"/>
  <c r="DL25" i="92"/>
  <c r="DK25" i="92"/>
  <c r="DH25" i="92"/>
  <c r="DG25" i="92"/>
  <c r="DF25" i="92"/>
  <c r="DE25" i="92"/>
  <c r="DD25" i="92"/>
  <c r="DC25" i="92"/>
  <c r="DB25" i="92"/>
  <c r="DA25" i="92"/>
  <c r="CZ25" i="92"/>
  <c r="CY25" i="92"/>
  <c r="CX25" i="92"/>
  <c r="CW25" i="92"/>
  <c r="CT25" i="92"/>
  <c r="CS25" i="92"/>
  <c r="CR25" i="92"/>
  <c r="CQ25" i="92"/>
  <c r="CP25" i="92"/>
  <c r="CO25" i="92"/>
  <c r="CN25" i="92"/>
  <c r="CM25" i="92"/>
  <c r="CL25" i="92"/>
  <c r="CK25" i="92"/>
  <c r="CJ25" i="92"/>
  <c r="CI25" i="92"/>
  <c r="CF25" i="92"/>
  <c r="CE25" i="92"/>
  <c r="CD25" i="92"/>
  <c r="CC25" i="92"/>
  <c r="CB25" i="92"/>
  <c r="CA25" i="92"/>
  <c r="BZ25" i="92"/>
  <c r="BY25" i="92"/>
  <c r="BX25" i="92"/>
  <c r="BW25" i="92"/>
  <c r="BV25" i="92"/>
  <c r="BU25" i="92"/>
  <c r="BR25" i="92"/>
  <c r="BQ25" i="92"/>
  <c r="BP25" i="92"/>
  <c r="BO25" i="92"/>
  <c r="BN25" i="92"/>
  <c r="BM25" i="92"/>
  <c r="BL25" i="92"/>
  <c r="BK25" i="92"/>
  <c r="BJ25" i="92"/>
  <c r="BI25" i="92"/>
  <c r="BH25" i="92"/>
  <c r="BG25" i="92"/>
  <c r="BD25" i="92"/>
  <c r="BC25" i="92"/>
  <c r="BB25" i="92"/>
  <c r="BA25" i="92"/>
  <c r="AZ25" i="92"/>
  <c r="AY25" i="92"/>
  <c r="AX25" i="92"/>
  <c r="AW25" i="92"/>
  <c r="AV25" i="92"/>
  <c r="AU25" i="92"/>
  <c r="AT25" i="92"/>
  <c r="AS25" i="92"/>
  <c r="AP25" i="92"/>
  <c r="AO25" i="92"/>
  <c r="AN25" i="92"/>
  <c r="AM25" i="92"/>
  <c r="AL25" i="92"/>
  <c r="AK25" i="92"/>
  <c r="AJ25" i="92"/>
  <c r="AI25" i="92"/>
  <c r="AH25" i="92"/>
  <c r="AG25" i="92"/>
  <c r="AF25" i="92"/>
  <c r="AE25" i="92"/>
  <c r="AB25" i="92"/>
  <c r="AA25" i="92"/>
  <c r="Z25" i="92"/>
  <c r="Y25" i="92"/>
  <c r="X25" i="92"/>
  <c r="W25" i="92"/>
  <c r="V25" i="92"/>
  <c r="U25" i="92"/>
  <c r="T25" i="92"/>
  <c r="S25" i="92"/>
  <c r="R25" i="92"/>
  <c r="Q25" i="92"/>
  <c r="N25" i="92"/>
  <c r="M25" i="92"/>
  <c r="L25" i="92"/>
  <c r="K25" i="92"/>
  <c r="J25" i="92"/>
  <c r="I25" i="92"/>
  <c r="H25" i="92"/>
  <c r="G25" i="92"/>
  <c r="F25" i="92"/>
  <c r="E25" i="92"/>
  <c r="D25" i="92"/>
  <c r="C25" i="92"/>
  <c r="FL24" i="92"/>
  <c r="FK24" i="92"/>
  <c r="FJ24" i="92"/>
  <c r="FI24" i="92"/>
  <c r="FH24" i="92"/>
  <c r="FG24" i="92"/>
  <c r="FF24" i="92"/>
  <c r="FE24" i="92"/>
  <c r="FD24" i="92"/>
  <c r="FC24" i="92"/>
  <c r="FB24" i="92"/>
  <c r="FA24" i="92"/>
  <c r="EX24" i="92"/>
  <c r="EW24" i="92"/>
  <c r="EV24" i="92"/>
  <c r="EU24" i="92"/>
  <c r="ET24" i="92"/>
  <c r="ES24" i="92"/>
  <c r="ER24" i="92"/>
  <c r="EQ24" i="92"/>
  <c r="EP24" i="92"/>
  <c r="EO24" i="92"/>
  <c r="EN24" i="92"/>
  <c r="EM24" i="92"/>
  <c r="EJ24" i="92"/>
  <c r="EI24" i="92"/>
  <c r="EH24" i="92"/>
  <c r="EG24" i="92"/>
  <c r="EF24" i="92"/>
  <c r="EE24" i="92"/>
  <c r="ED24" i="92"/>
  <c r="EC24" i="92"/>
  <c r="EB24" i="92"/>
  <c r="EA24" i="92"/>
  <c r="DZ24" i="92"/>
  <c r="DY24" i="92"/>
  <c r="DV24" i="92"/>
  <c r="DU24" i="92"/>
  <c r="DT24" i="92"/>
  <c r="DS24" i="92"/>
  <c r="DR24" i="92"/>
  <c r="DQ24" i="92"/>
  <c r="DP24" i="92"/>
  <c r="DO24" i="92"/>
  <c r="DN24" i="92"/>
  <c r="DM24" i="92"/>
  <c r="DL24" i="92"/>
  <c r="DK24" i="92"/>
  <c r="DH24" i="92"/>
  <c r="DG24" i="92"/>
  <c r="DF24" i="92"/>
  <c r="DE24" i="92"/>
  <c r="DD24" i="92"/>
  <c r="DC24" i="92"/>
  <c r="DB24" i="92"/>
  <c r="DA24" i="92"/>
  <c r="CZ24" i="92"/>
  <c r="CY24" i="92"/>
  <c r="CX24" i="92"/>
  <c r="CW24" i="92"/>
  <c r="CT24" i="92"/>
  <c r="CS24" i="92"/>
  <c r="CR24" i="92"/>
  <c r="CQ24" i="92"/>
  <c r="CP24" i="92"/>
  <c r="CO24" i="92"/>
  <c r="CN24" i="92"/>
  <c r="CM24" i="92"/>
  <c r="CL24" i="92"/>
  <c r="CK24" i="92"/>
  <c r="CJ24" i="92"/>
  <c r="CI24" i="92"/>
  <c r="CF24" i="92"/>
  <c r="CE24" i="92"/>
  <c r="CD24" i="92"/>
  <c r="CC24" i="92"/>
  <c r="CB24" i="92"/>
  <c r="CA24" i="92"/>
  <c r="BZ24" i="92"/>
  <c r="BY24" i="92"/>
  <c r="BX24" i="92"/>
  <c r="BW24" i="92"/>
  <c r="BV24" i="92"/>
  <c r="BU24" i="92"/>
  <c r="BR24" i="92"/>
  <c r="BQ24" i="92"/>
  <c r="BP24" i="92"/>
  <c r="BO24" i="92"/>
  <c r="BN24" i="92"/>
  <c r="BM24" i="92"/>
  <c r="BL24" i="92"/>
  <c r="BK24" i="92"/>
  <c r="BJ24" i="92"/>
  <c r="BI24" i="92"/>
  <c r="BH24" i="92"/>
  <c r="BG24" i="92"/>
  <c r="BD24" i="92"/>
  <c r="BC24" i="92"/>
  <c r="BB24" i="92"/>
  <c r="BA24" i="92"/>
  <c r="AZ24" i="92"/>
  <c r="AY24" i="92"/>
  <c r="AX24" i="92"/>
  <c r="AW24" i="92"/>
  <c r="AV24" i="92"/>
  <c r="AU24" i="92"/>
  <c r="AT24" i="92"/>
  <c r="AS24" i="92"/>
  <c r="AP24" i="92"/>
  <c r="AO24" i="92"/>
  <c r="AN24" i="92"/>
  <c r="AM24" i="92"/>
  <c r="AL24" i="92"/>
  <c r="AK24" i="92"/>
  <c r="AJ24" i="92"/>
  <c r="AI24" i="92"/>
  <c r="AH24" i="92"/>
  <c r="AG24" i="92"/>
  <c r="AF24" i="92"/>
  <c r="AE24" i="92"/>
  <c r="AB24" i="92"/>
  <c r="AA24" i="92"/>
  <c r="Z24" i="92"/>
  <c r="Y24" i="92"/>
  <c r="X24" i="92"/>
  <c r="W24" i="92"/>
  <c r="V24" i="92"/>
  <c r="U24" i="92"/>
  <c r="T24" i="92"/>
  <c r="S24" i="92"/>
  <c r="R24" i="92"/>
  <c r="Q24" i="92"/>
  <c r="N24" i="92"/>
  <c r="M24" i="92"/>
  <c r="L24" i="92"/>
  <c r="K24" i="92"/>
  <c r="J24" i="92"/>
  <c r="I24" i="92"/>
  <c r="H24" i="92"/>
  <c r="G24" i="92"/>
  <c r="F24" i="92"/>
  <c r="E24" i="92"/>
  <c r="D24" i="92"/>
  <c r="C24" i="92"/>
  <c r="FL23" i="92"/>
  <c r="FK23" i="92"/>
  <c r="FJ23" i="92"/>
  <c r="FI23" i="92"/>
  <c r="FH23" i="92"/>
  <c r="FG23" i="92"/>
  <c r="FF23" i="92"/>
  <c r="FE23" i="92"/>
  <c r="FD23" i="92"/>
  <c r="FC23" i="92"/>
  <c r="FB23" i="92"/>
  <c r="FA23" i="92"/>
  <c r="EX23" i="92"/>
  <c r="EW23" i="92"/>
  <c r="EV23" i="92"/>
  <c r="EU23" i="92"/>
  <c r="ET23" i="92"/>
  <c r="ES23" i="92"/>
  <c r="ER23" i="92"/>
  <c r="EQ23" i="92"/>
  <c r="EP23" i="92"/>
  <c r="EO23" i="92"/>
  <c r="EN23" i="92"/>
  <c r="EM23" i="92"/>
  <c r="EJ23" i="92"/>
  <c r="EI23" i="92"/>
  <c r="EH23" i="92"/>
  <c r="EG23" i="92"/>
  <c r="EF23" i="92"/>
  <c r="EE23" i="92"/>
  <c r="ED23" i="92"/>
  <c r="EC23" i="92"/>
  <c r="EB23" i="92"/>
  <c r="EA23" i="92"/>
  <c r="DZ23" i="92"/>
  <c r="DY23" i="92"/>
  <c r="DV23" i="92"/>
  <c r="DU23" i="92"/>
  <c r="DT23" i="92"/>
  <c r="DS23" i="92"/>
  <c r="DR23" i="92"/>
  <c r="DQ23" i="92"/>
  <c r="DP23" i="92"/>
  <c r="DO23" i="92"/>
  <c r="DN23" i="92"/>
  <c r="DM23" i="92"/>
  <c r="DL23" i="92"/>
  <c r="DK23" i="92"/>
  <c r="DH23" i="92"/>
  <c r="DG23" i="92"/>
  <c r="DF23" i="92"/>
  <c r="DE23" i="92"/>
  <c r="DD23" i="92"/>
  <c r="DC23" i="92"/>
  <c r="DB23" i="92"/>
  <c r="DA23" i="92"/>
  <c r="CZ23" i="92"/>
  <c r="CY23" i="92"/>
  <c r="CX23" i="92"/>
  <c r="CW23" i="92"/>
  <c r="CT23" i="92"/>
  <c r="CS23" i="92"/>
  <c r="CR23" i="92"/>
  <c r="CQ23" i="92"/>
  <c r="CP23" i="92"/>
  <c r="CO23" i="92"/>
  <c r="CN23" i="92"/>
  <c r="CM23" i="92"/>
  <c r="CL23" i="92"/>
  <c r="CK23" i="92"/>
  <c r="CJ23" i="92"/>
  <c r="CI23" i="92"/>
  <c r="CF23" i="92"/>
  <c r="CE23" i="92"/>
  <c r="CD23" i="92"/>
  <c r="CC23" i="92"/>
  <c r="CB23" i="92"/>
  <c r="CA23" i="92"/>
  <c r="BZ23" i="92"/>
  <c r="BY23" i="92"/>
  <c r="BX23" i="92"/>
  <c r="BW23" i="92"/>
  <c r="BV23" i="92"/>
  <c r="BU23" i="92"/>
  <c r="BR23" i="92"/>
  <c r="BQ23" i="92"/>
  <c r="BP23" i="92"/>
  <c r="BO23" i="92"/>
  <c r="BN23" i="92"/>
  <c r="BM23" i="92"/>
  <c r="BL23" i="92"/>
  <c r="BK23" i="92"/>
  <c r="BJ23" i="92"/>
  <c r="BI23" i="92"/>
  <c r="BH23" i="92"/>
  <c r="BG23" i="92"/>
  <c r="BD23" i="92"/>
  <c r="BC23" i="92"/>
  <c r="BB23" i="92"/>
  <c r="BA23" i="92"/>
  <c r="AZ23" i="92"/>
  <c r="AY23" i="92"/>
  <c r="AX23" i="92"/>
  <c r="AW23" i="92"/>
  <c r="AV23" i="92"/>
  <c r="AU23" i="92"/>
  <c r="AT23" i="92"/>
  <c r="AS23" i="92"/>
  <c r="AP23" i="92"/>
  <c r="AO23" i="92"/>
  <c r="AN23" i="92"/>
  <c r="AM23" i="92"/>
  <c r="AL23" i="92"/>
  <c r="AK23" i="92"/>
  <c r="AJ23" i="92"/>
  <c r="AI23" i="92"/>
  <c r="AH23" i="92"/>
  <c r="AG23" i="92"/>
  <c r="AF23" i="92"/>
  <c r="AE23" i="92"/>
  <c r="AB23" i="92"/>
  <c r="AA23" i="92"/>
  <c r="Z23" i="92"/>
  <c r="Y23" i="92"/>
  <c r="X23" i="92"/>
  <c r="W23" i="92"/>
  <c r="V23" i="92"/>
  <c r="U23" i="92"/>
  <c r="T23" i="92"/>
  <c r="S23" i="92"/>
  <c r="R23" i="92"/>
  <c r="Q23" i="92"/>
  <c r="N23" i="92"/>
  <c r="M23" i="92"/>
  <c r="L23" i="92"/>
  <c r="K23" i="92"/>
  <c r="J23" i="92"/>
  <c r="I23" i="92"/>
  <c r="H23" i="92"/>
  <c r="G23" i="92"/>
  <c r="F23" i="92"/>
  <c r="E23" i="92"/>
  <c r="D23" i="92"/>
  <c r="C23" i="92"/>
  <c r="FL22" i="92"/>
  <c r="FK22" i="92"/>
  <c r="FJ22" i="92"/>
  <c r="FI22" i="92"/>
  <c r="FH22" i="92"/>
  <c r="FG22" i="92"/>
  <c r="FF22" i="92"/>
  <c r="FE22" i="92"/>
  <c r="FD22" i="92"/>
  <c r="FC22" i="92"/>
  <c r="FB22" i="92"/>
  <c r="FA22" i="92"/>
  <c r="EX22" i="92"/>
  <c r="EW22" i="92"/>
  <c r="EV22" i="92"/>
  <c r="EU22" i="92"/>
  <c r="ET22" i="92"/>
  <c r="ES22" i="92"/>
  <c r="ER22" i="92"/>
  <c r="EQ22" i="92"/>
  <c r="EP22" i="92"/>
  <c r="EO22" i="92"/>
  <c r="EN22" i="92"/>
  <c r="EM22" i="92"/>
  <c r="EJ22" i="92"/>
  <c r="EI22" i="92"/>
  <c r="EH22" i="92"/>
  <c r="EG22" i="92"/>
  <c r="EF22" i="92"/>
  <c r="EE22" i="92"/>
  <c r="ED22" i="92"/>
  <c r="EC22" i="92"/>
  <c r="EB22" i="92"/>
  <c r="EA22" i="92"/>
  <c r="DZ22" i="92"/>
  <c r="DY22" i="92"/>
  <c r="DV22" i="92"/>
  <c r="DU22" i="92"/>
  <c r="DT22" i="92"/>
  <c r="DS22" i="92"/>
  <c r="DR22" i="92"/>
  <c r="DQ22" i="92"/>
  <c r="DP22" i="92"/>
  <c r="DO22" i="92"/>
  <c r="DN22" i="92"/>
  <c r="DM22" i="92"/>
  <c r="DL22" i="92"/>
  <c r="DK22" i="92"/>
  <c r="DH22" i="92"/>
  <c r="DG22" i="92"/>
  <c r="DF22" i="92"/>
  <c r="DE22" i="92"/>
  <c r="DD22" i="92"/>
  <c r="DC22" i="92"/>
  <c r="DB22" i="92"/>
  <c r="DA22" i="92"/>
  <c r="CZ22" i="92"/>
  <c r="CY22" i="92"/>
  <c r="CX22" i="92"/>
  <c r="CW22" i="92"/>
  <c r="CT22" i="92"/>
  <c r="CS22" i="92"/>
  <c r="CR22" i="92"/>
  <c r="CQ22" i="92"/>
  <c r="CP22" i="92"/>
  <c r="CO22" i="92"/>
  <c r="CN22" i="92"/>
  <c r="CM22" i="92"/>
  <c r="CL22" i="92"/>
  <c r="CK22" i="92"/>
  <c r="CJ22" i="92"/>
  <c r="CI22" i="92"/>
  <c r="CF22" i="92"/>
  <c r="CE22" i="92"/>
  <c r="CD22" i="92"/>
  <c r="CC22" i="92"/>
  <c r="CB22" i="92"/>
  <c r="CA22" i="92"/>
  <c r="BZ22" i="92"/>
  <c r="BY22" i="92"/>
  <c r="BX22" i="92"/>
  <c r="BW22" i="92"/>
  <c r="BV22" i="92"/>
  <c r="BU22" i="92"/>
  <c r="BR22" i="92"/>
  <c r="BQ22" i="92"/>
  <c r="BP22" i="92"/>
  <c r="BO22" i="92"/>
  <c r="BN22" i="92"/>
  <c r="BM22" i="92"/>
  <c r="BL22" i="92"/>
  <c r="BK22" i="92"/>
  <c r="BJ22" i="92"/>
  <c r="BI22" i="92"/>
  <c r="BH22" i="92"/>
  <c r="BG22" i="92"/>
  <c r="BD22" i="92"/>
  <c r="BC22" i="92"/>
  <c r="BB22" i="92"/>
  <c r="BA22" i="92"/>
  <c r="AZ22" i="92"/>
  <c r="AY22" i="92"/>
  <c r="AX22" i="92"/>
  <c r="AW22" i="92"/>
  <c r="AV22" i="92"/>
  <c r="AU22" i="92"/>
  <c r="AT22" i="92"/>
  <c r="AS22" i="92"/>
  <c r="AP22" i="92"/>
  <c r="AO22" i="92"/>
  <c r="AN22" i="92"/>
  <c r="AM22" i="92"/>
  <c r="AL22" i="92"/>
  <c r="AK22" i="92"/>
  <c r="AJ22" i="92"/>
  <c r="AI22" i="92"/>
  <c r="AH22" i="92"/>
  <c r="AG22" i="92"/>
  <c r="AF22" i="92"/>
  <c r="AE22" i="92"/>
  <c r="AB22" i="92"/>
  <c r="AA22" i="92"/>
  <c r="Z22" i="92"/>
  <c r="Y22" i="92"/>
  <c r="X22" i="92"/>
  <c r="W22" i="92"/>
  <c r="V22" i="92"/>
  <c r="U22" i="92"/>
  <c r="T22" i="92"/>
  <c r="S22" i="92"/>
  <c r="R22" i="92"/>
  <c r="Q22" i="92"/>
  <c r="N22" i="92"/>
  <c r="M22" i="92"/>
  <c r="L22" i="92"/>
  <c r="K22" i="92"/>
  <c r="J22" i="92"/>
  <c r="I22" i="92"/>
  <c r="H22" i="92"/>
  <c r="G22" i="92"/>
  <c r="F22" i="92"/>
  <c r="E22" i="92"/>
  <c r="D22" i="92"/>
  <c r="C22" i="92"/>
  <c r="FL15" i="92"/>
  <c r="FK15" i="92"/>
  <c r="FJ15" i="92"/>
  <c r="FI15" i="92"/>
  <c r="FH15" i="92"/>
  <c r="FG15" i="92"/>
  <c r="FF15" i="92"/>
  <c r="FE15" i="92"/>
  <c r="FD15" i="92"/>
  <c r="FC15" i="92"/>
  <c r="FB15" i="92"/>
  <c r="FA15" i="92"/>
  <c r="EX15" i="92"/>
  <c r="EW15" i="92"/>
  <c r="EV15" i="92"/>
  <c r="EU15" i="92"/>
  <c r="ET15" i="92"/>
  <c r="ES15" i="92"/>
  <c r="ER15" i="92"/>
  <c r="EQ15" i="92"/>
  <c r="EP15" i="92"/>
  <c r="EO15" i="92"/>
  <c r="EN15" i="92"/>
  <c r="EM15" i="92"/>
  <c r="EJ15" i="92"/>
  <c r="EI15" i="92"/>
  <c r="EH15" i="92"/>
  <c r="EG15" i="92"/>
  <c r="EF15" i="92"/>
  <c r="EE15" i="92"/>
  <c r="ED15" i="92"/>
  <c r="EC15" i="92"/>
  <c r="EB15" i="92"/>
  <c r="EA15" i="92"/>
  <c r="DZ15" i="92"/>
  <c r="DY15" i="92"/>
  <c r="DV15" i="92"/>
  <c r="DU15" i="92"/>
  <c r="DT15" i="92"/>
  <c r="DS15" i="92"/>
  <c r="DR15" i="92"/>
  <c r="DQ15" i="92"/>
  <c r="DP15" i="92"/>
  <c r="DO15" i="92"/>
  <c r="DN15" i="92"/>
  <c r="DM15" i="92"/>
  <c r="DL15" i="92"/>
  <c r="DK15" i="92"/>
  <c r="DH15" i="92"/>
  <c r="DG15" i="92"/>
  <c r="DF15" i="92"/>
  <c r="DE15" i="92"/>
  <c r="DD15" i="92"/>
  <c r="DC15" i="92"/>
  <c r="DB15" i="92"/>
  <c r="DA15" i="92"/>
  <c r="CZ15" i="92"/>
  <c r="CY15" i="92"/>
  <c r="CX15" i="92"/>
  <c r="CW15" i="92"/>
  <c r="CT15" i="92"/>
  <c r="CS15" i="92"/>
  <c r="CR15" i="92"/>
  <c r="CQ15" i="92"/>
  <c r="CP15" i="92"/>
  <c r="CO15" i="92"/>
  <c r="CN15" i="92"/>
  <c r="CM15" i="92"/>
  <c r="CL15" i="92"/>
  <c r="CK15" i="92"/>
  <c r="CJ15" i="92"/>
  <c r="CI15" i="92"/>
  <c r="CF15" i="92"/>
  <c r="CE15" i="92"/>
  <c r="CD15" i="92"/>
  <c r="CC15" i="92"/>
  <c r="CB15" i="92"/>
  <c r="CA15" i="92"/>
  <c r="BZ15" i="92"/>
  <c r="BY15" i="92"/>
  <c r="BX15" i="92"/>
  <c r="BW15" i="92"/>
  <c r="BV15" i="92"/>
  <c r="BU15" i="92"/>
  <c r="BR15" i="92"/>
  <c r="BQ15" i="92"/>
  <c r="BP15" i="92"/>
  <c r="BO15" i="92"/>
  <c r="BN15" i="92"/>
  <c r="BM15" i="92"/>
  <c r="BL15" i="92"/>
  <c r="BK15" i="92"/>
  <c r="BJ15" i="92"/>
  <c r="BI15" i="92"/>
  <c r="BH15" i="92"/>
  <c r="BG15" i="92"/>
  <c r="BD15" i="92"/>
  <c r="BC15" i="92"/>
  <c r="BB15" i="92"/>
  <c r="BA15" i="92"/>
  <c r="AZ15" i="92"/>
  <c r="AY15" i="92"/>
  <c r="AX15" i="92"/>
  <c r="AW15" i="92"/>
  <c r="AV15" i="92"/>
  <c r="AU15" i="92"/>
  <c r="AT15" i="92"/>
  <c r="AS15" i="92"/>
  <c r="AP15" i="92"/>
  <c r="AO15" i="92"/>
  <c r="AN15" i="92"/>
  <c r="AM15" i="92"/>
  <c r="AL15" i="92"/>
  <c r="AK15" i="92"/>
  <c r="AJ15" i="92"/>
  <c r="AI15" i="92"/>
  <c r="AH15" i="92"/>
  <c r="AG15" i="92"/>
  <c r="AF15" i="92"/>
  <c r="AE15" i="92"/>
  <c r="AB15" i="92"/>
  <c r="AA15" i="92"/>
  <c r="Z15" i="92"/>
  <c r="Y15" i="92"/>
  <c r="X15" i="92"/>
  <c r="W15" i="92"/>
  <c r="V15" i="92"/>
  <c r="U15" i="92"/>
  <c r="T15" i="92"/>
  <c r="S15" i="92"/>
  <c r="R15" i="92"/>
  <c r="Q15" i="92"/>
  <c r="N15" i="92"/>
  <c r="M15" i="92"/>
  <c r="L15" i="92"/>
  <c r="K15" i="92"/>
  <c r="J15" i="92"/>
  <c r="I15" i="92"/>
  <c r="H15" i="92"/>
  <c r="G15" i="92"/>
  <c r="F15" i="92"/>
  <c r="E15" i="92"/>
  <c r="D15" i="92"/>
  <c r="C15" i="92"/>
  <c r="FL14" i="92"/>
  <c r="FK14" i="92"/>
  <c r="FJ14" i="92"/>
  <c r="FI14" i="92"/>
  <c r="FH14" i="92"/>
  <c r="FG14" i="92"/>
  <c r="FF14" i="92"/>
  <c r="FE14" i="92"/>
  <c r="FD14" i="92"/>
  <c r="FC14" i="92"/>
  <c r="FB14" i="92"/>
  <c r="FA14" i="92"/>
  <c r="EX14" i="92"/>
  <c r="EW14" i="92"/>
  <c r="EV14" i="92"/>
  <c r="EU14" i="92"/>
  <c r="ET14" i="92"/>
  <c r="ES14" i="92"/>
  <c r="ER14" i="92"/>
  <c r="EQ14" i="92"/>
  <c r="EP14" i="92"/>
  <c r="EO14" i="92"/>
  <c r="EN14" i="92"/>
  <c r="EM14" i="92"/>
  <c r="EJ14" i="92"/>
  <c r="EI14" i="92"/>
  <c r="EH14" i="92"/>
  <c r="EG14" i="92"/>
  <c r="EF14" i="92"/>
  <c r="EE14" i="92"/>
  <c r="ED14" i="92"/>
  <c r="EC14" i="92"/>
  <c r="EB14" i="92"/>
  <c r="EA14" i="92"/>
  <c r="DZ14" i="92"/>
  <c r="DY14" i="92"/>
  <c r="DV14" i="92"/>
  <c r="DU14" i="92"/>
  <c r="DT14" i="92"/>
  <c r="DS14" i="92"/>
  <c r="DR14" i="92"/>
  <c r="DQ14" i="92"/>
  <c r="DP14" i="92"/>
  <c r="DO14" i="92"/>
  <c r="DN14" i="92"/>
  <c r="DM14" i="92"/>
  <c r="DL14" i="92"/>
  <c r="DK14" i="92"/>
  <c r="DH14" i="92"/>
  <c r="DG14" i="92"/>
  <c r="DF14" i="92"/>
  <c r="DE14" i="92"/>
  <c r="DD14" i="92"/>
  <c r="DC14" i="92"/>
  <c r="DB14" i="92"/>
  <c r="DA14" i="92"/>
  <c r="CZ14" i="92"/>
  <c r="CY14" i="92"/>
  <c r="CX14" i="92"/>
  <c r="CW14" i="92"/>
  <c r="CT14" i="92"/>
  <c r="CS14" i="92"/>
  <c r="CR14" i="92"/>
  <c r="CQ14" i="92"/>
  <c r="CP14" i="92"/>
  <c r="CO14" i="92"/>
  <c r="CN14" i="92"/>
  <c r="CM14" i="92"/>
  <c r="CL14" i="92"/>
  <c r="CK14" i="92"/>
  <c r="CJ14" i="92"/>
  <c r="CI14" i="92"/>
  <c r="CF14" i="92"/>
  <c r="CE14" i="92"/>
  <c r="CD14" i="92"/>
  <c r="CC14" i="92"/>
  <c r="CB14" i="92"/>
  <c r="CA14" i="92"/>
  <c r="BZ14" i="92"/>
  <c r="BY14" i="92"/>
  <c r="BX14" i="92"/>
  <c r="BW14" i="92"/>
  <c r="BV14" i="92"/>
  <c r="BU14" i="92"/>
  <c r="BR14" i="92"/>
  <c r="BQ14" i="92"/>
  <c r="BP14" i="92"/>
  <c r="BO14" i="92"/>
  <c r="BN14" i="92"/>
  <c r="BM14" i="92"/>
  <c r="BL14" i="92"/>
  <c r="BK14" i="92"/>
  <c r="BJ14" i="92"/>
  <c r="BI14" i="92"/>
  <c r="BH14" i="92"/>
  <c r="BG14" i="92"/>
  <c r="BD14" i="92"/>
  <c r="BC14" i="92"/>
  <c r="BB14" i="92"/>
  <c r="BA14" i="92"/>
  <c r="AZ14" i="92"/>
  <c r="AY14" i="92"/>
  <c r="AX14" i="92"/>
  <c r="AW14" i="92"/>
  <c r="AV14" i="92"/>
  <c r="AU14" i="92"/>
  <c r="AT14" i="92"/>
  <c r="AS14" i="92"/>
  <c r="AP14" i="92"/>
  <c r="AO14" i="92"/>
  <c r="AN14" i="92"/>
  <c r="AM14" i="92"/>
  <c r="AL14" i="92"/>
  <c r="AK14" i="92"/>
  <c r="AJ14" i="92"/>
  <c r="AI14" i="92"/>
  <c r="AH14" i="92"/>
  <c r="AG14" i="92"/>
  <c r="AF14" i="92"/>
  <c r="AE14" i="92"/>
  <c r="AB14" i="92"/>
  <c r="AA14" i="92"/>
  <c r="Z14" i="92"/>
  <c r="Y14" i="92"/>
  <c r="X14" i="92"/>
  <c r="W14" i="92"/>
  <c r="V14" i="92"/>
  <c r="U14" i="92"/>
  <c r="T14" i="92"/>
  <c r="S14" i="92"/>
  <c r="R14" i="92"/>
  <c r="Q14" i="92"/>
  <c r="N14" i="92"/>
  <c r="M14" i="92"/>
  <c r="L14" i="92"/>
  <c r="K14" i="92"/>
  <c r="J14" i="92"/>
  <c r="I14" i="92"/>
  <c r="H14" i="92"/>
  <c r="G14" i="92"/>
  <c r="F14" i="92"/>
  <c r="E14" i="92"/>
  <c r="D14" i="92"/>
  <c r="C14" i="92"/>
  <c r="FL13" i="92"/>
  <c r="FK13" i="92"/>
  <c r="FJ13" i="92"/>
  <c r="FI13" i="92"/>
  <c r="FH13" i="92"/>
  <c r="FG13" i="92"/>
  <c r="FF13" i="92"/>
  <c r="FE13" i="92"/>
  <c r="FD13" i="92"/>
  <c r="FC13" i="92"/>
  <c r="FB13" i="92"/>
  <c r="FA13" i="92"/>
  <c r="EX13" i="92"/>
  <c r="EW13" i="92"/>
  <c r="EV13" i="92"/>
  <c r="EU13" i="92"/>
  <c r="ET13" i="92"/>
  <c r="ES13" i="92"/>
  <c r="ER13" i="92"/>
  <c r="EQ13" i="92"/>
  <c r="EP13" i="92"/>
  <c r="EO13" i="92"/>
  <c r="EN13" i="92"/>
  <c r="EM13" i="92"/>
  <c r="EJ13" i="92"/>
  <c r="EI13" i="92"/>
  <c r="EH13" i="92"/>
  <c r="EG13" i="92"/>
  <c r="EF13" i="92"/>
  <c r="EE13" i="92"/>
  <c r="ED13" i="92"/>
  <c r="EC13" i="92"/>
  <c r="EB13" i="92"/>
  <c r="EA13" i="92"/>
  <c r="DZ13" i="92"/>
  <c r="DY13" i="92"/>
  <c r="DV13" i="92"/>
  <c r="DU13" i="92"/>
  <c r="DT13" i="92"/>
  <c r="DS13" i="92"/>
  <c r="DR13" i="92"/>
  <c r="DQ13" i="92"/>
  <c r="DP13" i="92"/>
  <c r="DO13" i="92"/>
  <c r="DN13" i="92"/>
  <c r="DM13" i="92"/>
  <c r="DL13" i="92"/>
  <c r="DK13" i="92"/>
  <c r="DH13" i="92"/>
  <c r="DG13" i="92"/>
  <c r="DF13" i="92"/>
  <c r="DE13" i="92"/>
  <c r="DD13" i="92"/>
  <c r="DC13" i="92"/>
  <c r="DA13" i="92"/>
  <c r="CZ13" i="92"/>
  <c r="CY13" i="92"/>
  <c r="CX13" i="92"/>
  <c r="CW13" i="92"/>
  <c r="CT13" i="92"/>
  <c r="CS13" i="92"/>
  <c r="CR13" i="92"/>
  <c r="CQ13" i="92"/>
  <c r="CP13" i="92"/>
  <c r="CO13" i="92"/>
  <c r="CN13" i="92"/>
  <c r="CM13" i="92"/>
  <c r="CL13" i="92"/>
  <c r="CK13" i="92"/>
  <c r="CJ13" i="92"/>
  <c r="CI13" i="92"/>
  <c r="CF13" i="92"/>
  <c r="CE13" i="92"/>
  <c r="CD13" i="92"/>
  <c r="CC13" i="92"/>
  <c r="CB13" i="92"/>
  <c r="CA13" i="92"/>
  <c r="BZ13" i="92"/>
  <c r="BY13" i="92"/>
  <c r="BX13" i="92"/>
  <c r="BW13" i="92"/>
  <c r="BV13" i="92"/>
  <c r="BU13" i="92"/>
  <c r="BR13" i="92"/>
  <c r="BQ13" i="92"/>
  <c r="BP13" i="92"/>
  <c r="BO13" i="92"/>
  <c r="BN13" i="92"/>
  <c r="BM13" i="92"/>
  <c r="BL13" i="92"/>
  <c r="BK13" i="92"/>
  <c r="BJ13" i="92"/>
  <c r="BI13" i="92"/>
  <c r="BH13" i="92"/>
  <c r="BG13" i="92"/>
  <c r="BD13" i="92"/>
  <c r="BC13" i="92"/>
  <c r="BB13" i="92"/>
  <c r="BA13" i="92"/>
  <c r="AZ13" i="92"/>
  <c r="AY13" i="92"/>
  <c r="AX13" i="92"/>
  <c r="AW13" i="92"/>
  <c r="AV13" i="92"/>
  <c r="AU13" i="92"/>
  <c r="AT13" i="92"/>
  <c r="AS13" i="92"/>
  <c r="AP13" i="92"/>
  <c r="AO13" i="92"/>
  <c r="AN13" i="92"/>
  <c r="AM13" i="92"/>
  <c r="AL13" i="92"/>
  <c r="AK13" i="92"/>
  <c r="AJ13" i="92"/>
  <c r="AI13" i="92"/>
  <c r="AH13" i="92"/>
  <c r="AG13" i="92"/>
  <c r="AF13" i="92"/>
  <c r="AE13" i="92"/>
  <c r="AB13" i="92"/>
  <c r="AA13" i="92"/>
  <c r="Z13" i="92"/>
  <c r="Y13" i="92"/>
  <c r="X13" i="92"/>
  <c r="W13" i="92"/>
  <c r="V13" i="92"/>
  <c r="U13" i="92"/>
  <c r="T13" i="92"/>
  <c r="S13" i="92"/>
  <c r="R13" i="92"/>
  <c r="Q13" i="92"/>
  <c r="N13" i="92"/>
  <c r="M13" i="92"/>
  <c r="L13" i="92"/>
  <c r="K13" i="92"/>
  <c r="J13" i="92"/>
  <c r="I13" i="92"/>
  <c r="H13" i="92"/>
  <c r="G13" i="92"/>
  <c r="F13" i="92"/>
  <c r="E13" i="92"/>
  <c r="D13" i="92"/>
  <c r="C13" i="92"/>
  <c r="FL12" i="92"/>
  <c r="FK12" i="92"/>
  <c r="FJ12" i="92"/>
  <c r="FI12" i="92"/>
  <c r="FH12" i="92"/>
  <c r="FG12" i="92"/>
  <c r="FF12" i="92"/>
  <c r="FE12" i="92"/>
  <c r="FD12" i="92"/>
  <c r="FC12" i="92"/>
  <c r="FB12" i="92"/>
  <c r="FA12" i="92"/>
  <c r="EX12" i="92"/>
  <c r="EW12" i="92"/>
  <c r="EV12" i="92"/>
  <c r="EU12" i="92"/>
  <c r="ET12" i="92"/>
  <c r="ES12" i="92"/>
  <c r="ER12" i="92"/>
  <c r="EQ12" i="92"/>
  <c r="EP12" i="92"/>
  <c r="EO12" i="92"/>
  <c r="EN12" i="92"/>
  <c r="EM12" i="92"/>
  <c r="EJ12" i="92"/>
  <c r="EI12" i="92"/>
  <c r="EH12" i="92"/>
  <c r="EG12" i="92"/>
  <c r="EF12" i="92"/>
  <c r="EE12" i="92"/>
  <c r="ED12" i="92"/>
  <c r="EC12" i="92"/>
  <c r="EB12" i="92"/>
  <c r="EA12" i="92"/>
  <c r="DZ12" i="92"/>
  <c r="DY12" i="92"/>
  <c r="DV12" i="92"/>
  <c r="DU12" i="92"/>
  <c r="DT12" i="92"/>
  <c r="DS12" i="92"/>
  <c r="DR12" i="92"/>
  <c r="DQ12" i="92"/>
  <c r="DP12" i="92"/>
  <c r="DO12" i="92"/>
  <c r="DN12" i="92"/>
  <c r="DM12" i="92"/>
  <c r="DL12" i="92"/>
  <c r="DK12" i="92"/>
  <c r="DH12" i="92"/>
  <c r="DG12" i="92"/>
  <c r="DF12" i="92"/>
  <c r="DE12" i="92"/>
  <c r="DD12" i="92"/>
  <c r="DC12" i="92"/>
  <c r="DB12" i="92"/>
  <c r="DA12" i="92"/>
  <c r="CZ12" i="92"/>
  <c r="CY12" i="92"/>
  <c r="CX12" i="92"/>
  <c r="CW12" i="92"/>
  <c r="CT12" i="92"/>
  <c r="CS12" i="92"/>
  <c r="CR12" i="92"/>
  <c r="CQ12" i="92"/>
  <c r="CP12" i="92"/>
  <c r="CO12" i="92"/>
  <c r="CN12" i="92"/>
  <c r="CM12" i="92"/>
  <c r="CL12" i="92"/>
  <c r="CK12" i="92"/>
  <c r="CJ12" i="92"/>
  <c r="CI12" i="92"/>
  <c r="CF12" i="92"/>
  <c r="CE12" i="92"/>
  <c r="CD12" i="92"/>
  <c r="CC12" i="92"/>
  <c r="CB12" i="92"/>
  <c r="CA12" i="92"/>
  <c r="BZ12" i="92"/>
  <c r="BY12" i="92"/>
  <c r="BX12" i="92"/>
  <c r="BW12" i="92"/>
  <c r="BV12" i="92"/>
  <c r="BU12" i="92"/>
  <c r="BR12" i="92"/>
  <c r="BQ12" i="92"/>
  <c r="BP12" i="92"/>
  <c r="BO12" i="92"/>
  <c r="BN12" i="92"/>
  <c r="BM12" i="92"/>
  <c r="BL12" i="92"/>
  <c r="BK12" i="92"/>
  <c r="BJ12" i="92"/>
  <c r="BI12" i="92"/>
  <c r="BH12" i="92"/>
  <c r="BG12" i="92"/>
  <c r="BD12" i="92"/>
  <c r="BC12" i="92"/>
  <c r="BB12" i="92"/>
  <c r="BA12" i="92"/>
  <c r="AZ12" i="92"/>
  <c r="AY12" i="92"/>
  <c r="AX12" i="92"/>
  <c r="AW12" i="92"/>
  <c r="AV12" i="92"/>
  <c r="AU12" i="92"/>
  <c r="AT12" i="92"/>
  <c r="AS12" i="92"/>
  <c r="AP12" i="92"/>
  <c r="AO12" i="92"/>
  <c r="AN12" i="92"/>
  <c r="AM12" i="92"/>
  <c r="AL12" i="92"/>
  <c r="AK12" i="92"/>
  <c r="AJ12" i="92"/>
  <c r="AI12" i="92"/>
  <c r="AH12" i="92"/>
  <c r="AG12" i="92"/>
  <c r="AF12" i="92"/>
  <c r="AE12" i="92"/>
  <c r="AB12" i="92"/>
  <c r="AA12" i="92"/>
  <c r="Z12" i="92"/>
  <c r="Y12" i="92"/>
  <c r="X12" i="92"/>
  <c r="W12" i="92"/>
  <c r="V12" i="92"/>
  <c r="U12" i="92"/>
  <c r="T12" i="92"/>
  <c r="S12" i="92"/>
  <c r="R12" i="92"/>
  <c r="Q12" i="92"/>
  <c r="N12" i="92"/>
  <c r="M12" i="92"/>
  <c r="L12" i="92"/>
  <c r="K12" i="92"/>
  <c r="J12" i="92"/>
  <c r="I12" i="92"/>
  <c r="H12" i="92"/>
  <c r="G12" i="92"/>
  <c r="F12" i="92"/>
  <c r="E12" i="92"/>
  <c r="D12" i="92"/>
  <c r="C12" i="92"/>
  <c r="FL11" i="92"/>
  <c r="FK11" i="92"/>
  <c r="FJ11" i="92"/>
  <c r="FI11" i="92"/>
  <c r="FH11" i="92"/>
  <c r="FG11" i="92"/>
  <c r="FF11" i="92"/>
  <c r="FE11" i="92"/>
  <c r="FD11" i="92"/>
  <c r="FC11" i="92"/>
  <c r="FB11" i="92"/>
  <c r="FA11" i="92"/>
  <c r="EX11" i="92"/>
  <c r="EW11" i="92"/>
  <c r="EV11" i="92"/>
  <c r="EU11" i="92"/>
  <c r="ET11" i="92"/>
  <c r="ES11" i="92"/>
  <c r="ER11" i="92"/>
  <c r="EQ11" i="92"/>
  <c r="EP11" i="92"/>
  <c r="EO11" i="92"/>
  <c r="EN11" i="92"/>
  <c r="EM11" i="92"/>
  <c r="EJ11" i="92"/>
  <c r="EI11" i="92"/>
  <c r="EH11" i="92"/>
  <c r="EG11" i="92"/>
  <c r="EF11" i="92"/>
  <c r="EE11" i="92"/>
  <c r="ED11" i="92"/>
  <c r="EC11" i="92"/>
  <c r="EB11" i="92"/>
  <c r="EA11" i="92"/>
  <c r="DZ11" i="92"/>
  <c r="DY11" i="92"/>
  <c r="DV11" i="92"/>
  <c r="DU11" i="92"/>
  <c r="DT11" i="92"/>
  <c r="DS11" i="92"/>
  <c r="DR11" i="92"/>
  <c r="DQ11" i="92"/>
  <c r="DP11" i="92"/>
  <c r="DO11" i="92"/>
  <c r="DN11" i="92"/>
  <c r="DM11" i="92"/>
  <c r="DL11" i="92"/>
  <c r="DK11" i="92"/>
  <c r="DH11" i="92"/>
  <c r="DG11" i="92"/>
  <c r="DF11" i="92"/>
  <c r="DE11" i="92"/>
  <c r="DD11" i="92"/>
  <c r="DC11" i="92"/>
  <c r="DB11" i="92"/>
  <c r="DA11" i="92"/>
  <c r="CZ11" i="92"/>
  <c r="CY11" i="92"/>
  <c r="CX11" i="92"/>
  <c r="CW11" i="92"/>
  <c r="CT11" i="92"/>
  <c r="CS11" i="92"/>
  <c r="CR11" i="92"/>
  <c r="CQ11" i="92"/>
  <c r="CP11" i="92"/>
  <c r="CO11" i="92"/>
  <c r="CN11" i="92"/>
  <c r="CM11" i="92"/>
  <c r="CL11" i="92"/>
  <c r="CK11" i="92"/>
  <c r="CJ11" i="92"/>
  <c r="CI11" i="92"/>
  <c r="CF11" i="92"/>
  <c r="CE11" i="92"/>
  <c r="CD11" i="92"/>
  <c r="CC11" i="92"/>
  <c r="CB11" i="92"/>
  <c r="CA11" i="92"/>
  <c r="BZ11" i="92"/>
  <c r="BY11" i="92"/>
  <c r="BX11" i="92"/>
  <c r="BW11" i="92"/>
  <c r="BV11" i="92"/>
  <c r="BU11" i="92"/>
  <c r="BR11" i="92"/>
  <c r="BQ11" i="92"/>
  <c r="BP11" i="92"/>
  <c r="BO11" i="92"/>
  <c r="BN11" i="92"/>
  <c r="BM11" i="92"/>
  <c r="BL11" i="92"/>
  <c r="BK11" i="92"/>
  <c r="BJ11" i="92"/>
  <c r="BI11" i="92"/>
  <c r="BH11" i="92"/>
  <c r="BG11" i="92"/>
  <c r="BD11" i="92"/>
  <c r="BC11" i="92"/>
  <c r="BB11" i="92"/>
  <c r="BA11" i="92"/>
  <c r="AZ11" i="92"/>
  <c r="AY11" i="92"/>
  <c r="AX11" i="92"/>
  <c r="AW11" i="92"/>
  <c r="AV11" i="92"/>
  <c r="AU11" i="92"/>
  <c r="AT11" i="92"/>
  <c r="AS11" i="92"/>
  <c r="AP11" i="92"/>
  <c r="AO11" i="92"/>
  <c r="AN11" i="92"/>
  <c r="AM11" i="92"/>
  <c r="AL11" i="92"/>
  <c r="AK11" i="92"/>
  <c r="AJ11" i="92"/>
  <c r="AI11" i="92"/>
  <c r="AH11" i="92"/>
  <c r="AG11" i="92"/>
  <c r="AF11" i="92"/>
  <c r="AE11" i="92"/>
  <c r="AB11" i="92"/>
  <c r="AA11" i="92"/>
  <c r="Z11" i="92"/>
  <c r="Y11" i="92"/>
  <c r="X11" i="92"/>
  <c r="W11" i="92"/>
  <c r="V11" i="92"/>
  <c r="U11" i="92"/>
  <c r="T11" i="92"/>
  <c r="S11" i="92"/>
  <c r="R11" i="92"/>
  <c r="Q11" i="92"/>
  <c r="N11" i="92"/>
  <c r="M11" i="92"/>
  <c r="L11" i="92"/>
  <c r="K11" i="92"/>
  <c r="J11" i="92"/>
  <c r="I11" i="92"/>
  <c r="H11" i="92"/>
  <c r="G11" i="92"/>
  <c r="F11" i="92"/>
  <c r="E11" i="92"/>
  <c r="D11" i="92"/>
  <c r="C11" i="92"/>
  <c r="FL31" i="91"/>
  <c r="FK31" i="91"/>
  <c r="FJ31" i="91"/>
  <c r="FI31" i="91"/>
  <c r="FH31" i="91"/>
  <c r="FG31" i="91"/>
  <c r="FF31" i="91"/>
  <c r="FE31" i="91"/>
  <c r="FD31" i="91"/>
  <c r="FC31" i="91"/>
  <c r="FB31" i="91"/>
  <c r="FA31" i="91"/>
  <c r="EX31" i="91"/>
  <c r="EW31" i="91"/>
  <c r="EV31" i="91"/>
  <c r="EU31" i="91"/>
  <c r="ET31" i="91"/>
  <c r="ES31" i="91"/>
  <c r="ER31" i="91"/>
  <c r="EQ31" i="91"/>
  <c r="EP31" i="91"/>
  <c r="EO31" i="91"/>
  <c r="EN31" i="91"/>
  <c r="EM31" i="91"/>
  <c r="EJ31" i="91"/>
  <c r="EI31" i="91"/>
  <c r="EH31" i="91"/>
  <c r="EG31" i="91"/>
  <c r="EF31" i="91"/>
  <c r="EE31" i="91"/>
  <c r="ED31" i="91"/>
  <c r="EC31" i="91"/>
  <c r="EB31" i="91"/>
  <c r="EA31" i="91"/>
  <c r="DZ31" i="91"/>
  <c r="DY31" i="91"/>
  <c r="DV31" i="91"/>
  <c r="DU31" i="91"/>
  <c r="DT31" i="91"/>
  <c r="DS31" i="91"/>
  <c r="DR31" i="91"/>
  <c r="DQ31" i="91"/>
  <c r="DP31" i="91"/>
  <c r="DO31" i="91"/>
  <c r="DN31" i="91"/>
  <c r="DM31" i="91"/>
  <c r="DL31" i="91"/>
  <c r="DK31" i="91"/>
  <c r="DH31" i="91"/>
  <c r="DG31" i="91"/>
  <c r="DF31" i="91"/>
  <c r="DE31" i="91"/>
  <c r="DD31" i="91"/>
  <c r="DC31" i="91"/>
  <c r="DB31" i="91"/>
  <c r="DA31" i="91"/>
  <c r="CZ31" i="91"/>
  <c r="CY31" i="91"/>
  <c r="CX31" i="91"/>
  <c r="CW31" i="91"/>
  <c r="CT31" i="91"/>
  <c r="CS31" i="91"/>
  <c r="CR31" i="91"/>
  <c r="CQ31" i="91"/>
  <c r="CP31" i="91"/>
  <c r="CO31" i="91"/>
  <c r="CN31" i="91"/>
  <c r="CM31" i="91"/>
  <c r="CL31" i="91"/>
  <c r="CK31" i="91"/>
  <c r="CJ31" i="91"/>
  <c r="CI31" i="91"/>
  <c r="CF31" i="91"/>
  <c r="CE31" i="91"/>
  <c r="CD31" i="91"/>
  <c r="CC31" i="91"/>
  <c r="CB31" i="91"/>
  <c r="CA31" i="91"/>
  <c r="BZ31" i="91"/>
  <c r="BY31" i="91"/>
  <c r="BX31" i="91"/>
  <c r="BW31" i="91"/>
  <c r="BV31" i="91"/>
  <c r="BU31" i="91"/>
  <c r="BR31" i="91"/>
  <c r="BQ31" i="91"/>
  <c r="BP31" i="91"/>
  <c r="BO31" i="91"/>
  <c r="BN31" i="91"/>
  <c r="BM31" i="91"/>
  <c r="BL31" i="91"/>
  <c r="BK31" i="91"/>
  <c r="BJ31" i="91"/>
  <c r="BI31" i="91"/>
  <c r="BH31" i="91"/>
  <c r="BG31" i="91"/>
  <c r="BD31" i="91"/>
  <c r="BC31" i="91"/>
  <c r="BB31" i="91"/>
  <c r="BA31" i="91"/>
  <c r="AZ31" i="91"/>
  <c r="AY31" i="91"/>
  <c r="AX31" i="91"/>
  <c r="AW31" i="91"/>
  <c r="AV31" i="91"/>
  <c r="AU31" i="91"/>
  <c r="AT31" i="91"/>
  <c r="AS31" i="91"/>
  <c r="AP31" i="91"/>
  <c r="AO31" i="91"/>
  <c r="AN31" i="91"/>
  <c r="AM31" i="91"/>
  <c r="AL31" i="91"/>
  <c r="AK31" i="91"/>
  <c r="AJ31" i="91"/>
  <c r="AI31" i="91"/>
  <c r="AH31" i="91"/>
  <c r="AG31" i="91"/>
  <c r="AF31" i="91"/>
  <c r="AE31" i="91"/>
  <c r="AB31" i="91"/>
  <c r="AA31" i="91"/>
  <c r="Z31" i="91"/>
  <c r="Y31" i="91"/>
  <c r="X31" i="91"/>
  <c r="W31" i="91"/>
  <c r="V31" i="91"/>
  <c r="U31" i="91"/>
  <c r="T31" i="91"/>
  <c r="S31" i="91"/>
  <c r="R31" i="91"/>
  <c r="Q31" i="91"/>
  <c r="N31" i="91"/>
  <c r="M31" i="91"/>
  <c r="L31" i="91"/>
  <c r="K31" i="91"/>
  <c r="J31" i="91"/>
  <c r="I31" i="91"/>
  <c r="H31" i="91"/>
  <c r="G31" i="91"/>
  <c r="F31" i="91"/>
  <c r="E31" i="91"/>
  <c r="D31" i="91"/>
  <c r="C31" i="91"/>
  <c r="FL30" i="91"/>
  <c r="FK30" i="91"/>
  <c r="FJ30" i="91"/>
  <c r="FI30" i="91"/>
  <c r="FH30" i="91"/>
  <c r="FG30" i="91"/>
  <c r="FF30" i="91"/>
  <c r="FE30" i="91"/>
  <c r="FD30" i="91"/>
  <c r="FC30" i="91"/>
  <c r="FB30" i="91"/>
  <c r="FA30" i="91"/>
  <c r="EX30" i="91"/>
  <c r="EW30" i="91"/>
  <c r="EV30" i="91"/>
  <c r="EU30" i="91"/>
  <c r="ET30" i="91"/>
  <c r="ES30" i="91"/>
  <c r="ER30" i="91"/>
  <c r="EQ30" i="91"/>
  <c r="EP30" i="91"/>
  <c r="EO30" i="91"/>
  <c r="EN30" i="91"/>
  <c r="EM30" i="91"/>
  <c r="EJ30" i="91"/>
  <c r="EI30" i="91"/>
  <c r="EH30" i="91"/>
  <c r="EG30" i="91"/>
  <c r="EF30" i="91"/>
  <c r="EE30" i="91"/>
  <c r="ED30" i="91"/>
  <c r="EC30" i="91"/>
  <c r="EB30" i="91"/>
  <c r="EA30" i="91"/>
  <c r="DZ30" i="91"/>
  <c r="DY30" i="91"/>
  <c r="DV30" i="91"/>
  <c r="DU30" i="91"/>
  <c r="DT30" i="91"/>
  <c r="DS30" i="91"/>
  <c r="DR30" i="91"/>
  <c r="DQ30" i="91"/>
  <c r="DP30" i="91"/>
  <c r="DO30" i="91"/>
  <c r="DN30" i="91"/>
  <c r="DM30" i="91"/>
  <c r="DL30" i="91"/>
  <c r="DK30" i="91"/>
  <c r="DH30" i="91"/>
  <c r="DG30" i="91"/>
  <c r="DF30" i="91"/>
  <c r="DE30" i="91"/>
  <c r="DD30" i="91"/>
  <c r="DC30" i="91"/>
  <c r="DB30" i="91"/>
  <c r="DA30" i="91"/>
  <c r="CZ30" i="91"/>
  <c r="CY30" i="91"/>
  <c r="CX30" i="91"/>
  <c r="CW30" i="91"/>
  <c r="CT30" i="91"/>
  <c r="CS30" i="91"/>
  <c r="CR30" i="91"/>
  <c r="CQ30" i="91"/>
  <c r="CP30" i="91"/>
  <c r="CO30" i="91"/>
  <c r="CN30" i="91"/>
  <c r="CM30" i="91"/>
  <c r="CL30" i="91"/>
  <c r="CK30" i="91"/>
  <c r="CJ30" i="91"/>
  <c r="CI30" i="91"/>
  <c r="CF30" i="91"/>
  <c r="CE30" i="91"/>
  <c r="CD30" i="91"/>
  <c r="CC30" i="91"/>
  <c r="CB30" i="91"/>
  <c r="CA30" i="91"/>
  <c r="BZ30" i="91"/>
  <c r="BY30" i="91"/>
  <c r="BX30" i="91"/>
  <c r="BW30" i="91"/>
  <c r="BV30" i="91"/>
  <c r="BU30" i="91"/>
  <c r="BR30" i="91"/>
  <c r="BQ30" i="91"/>
  <c r="BP30" i="91"/>
  <c r="BO30" i="91"/>
  <c r="BN30" i="91"/>
  <c r="BM30" i="91"/>
  <c r="BL30" i="91"/>
  <c r="BK30" i="91"/>
  <c r="BJ30" i="91"/>
  <c r="BI30" i="91"/>
  <c r="BH30" i="91"/>
  <c r="BG30" i="91"/>
  <c r="BD30" i="91"/>
  <c r="BC30" i="91"/>
  <c r="BB30" i="91"/>
  <c r="BA30" i="91"/>
  <c r="AZ30" i="91"/>
  <c r="AY30" i="91"/>
  <c r="AX30" i="91"/>
  <c r="AW30" i="91"/>
  <c r="AV30" i="91"/>
  <c r="AU30" i="91"/>
  <c r="AT30" i="91"/>
  <c r="AS30" i="91"/>
  <c r="AP30" i="91"/>
  <c r="AO30" i="91"/>
  <c r="AN30" i="91"/>
  <c r="AM30" i="91"/>
  <c r="AL30" i="91"/>
  <c r="AK30" i="91"/>
  <c r="AJ30" i="91"/>
  <c r="AI30" i="91"/>
  <c r="AH30" i="91"/>
  <c r="AG30" i="91"/>
  <c r="AF30" i="91"/>
  <c r="AE30" i="91"/>
  <c r="AB30" i="91"/>
  <c r="AA30" i="91"/>
  <c r="Z30" i="91"/>
  <c r="Y30" i="91"/>
  <c r="X30" i="91"/>
  <c r="W30" i="91"/>
  <c r="V30" i="91"/>
  <c r="U30" i="91"/>
  <c r="T30" i="91"/>
  <c r="S30" i="91"/>
  <c r="R30" i="91"/>
  <c r="Q30" i="91"/>
  <c r="N30" i="91"/>
  <c r="M30" i="91"/>
  <c r="L30" i="91"/>
  <c r="K30" i="91"/>
  <c r="J30" i="91"/>
  <c r="I30" i="91"/>
  <c r="H30" i="91"/>
  <c r="G30" i="91"/>
  <c r="F30" i="91"/>
  <c r="E30" i="91"/>
  <c r="D30" i="91"/>
  <c r="C30" i="91"/>
  <c r="FL29" i="91"/>
  <c r="FK29" i="91"/>
  <c r="FJ29" i="91"/>
  <c r="FI29" i="91"/>
  <c r="FH29" i="91"/>
  <c r="FG29" i="91"/>
  <c r="FF29" i="91"/>
  <c r="FE29" i="91"/>
  <c r="FD29" i="91"/>
  <c r="FC29" i="91"/>
  <c r="FB29" i="91"/>
  <c r="FA29" i="91"/>
  <c r="EX29" i="91"/>
  <c r="EW29" i="91"/>
  <c r="EV29" i="91"/>
  <c r="EU29" i="91"/>
  <c r="ET29" i="91"/>
  <c r="ES29" i="91"/>
  <c r="ER29" i="91"/>
  <c r="EQ29" i="91"/>
  <c r="EP29" i="91"/>
  <c r="EO29" i="91"/>
  <c r="EN29" i="91"/>
  <c r="EM29" i="91"/>
  <c r="EJ29" i="91"/>
  <c r="EI29" i="91"/>
  <c r="EH29" i="91"/>
  <c r="EG29" i="91"/>
  <c r="EF29" i="91"/>
  <c r="EE29" i="91"/>
  <c r="ED29" i="91"/>
  <c r="EC29" i="91"/>
  <c r="EB29" i="91"/>
  <c r="EA29" i="91"/>
  <c r="DZ29" i="91"/>
  <c r="DY29" i="91"/>
  <c r="DV29" i="91"/>
  <c r="DU29" i="91"/>
  <c r="DT29" i="91"/>
  <c r="DS29" i="91"/>
  <c r="DR29" i="91"/>
  <c r="DQ29" i="91"/>
  <c r="DP29" i="91"/>
  <c r="DO29" i="91"/>
  <c r="DN29" i="91"/>
  <c r="DM29" i="91"/>
  <c r="DL29" i="91"/>
  <c r="DK29" i="91"/>
  <c r="DH29" i="91"/>
  <c r="DG29" i="91"/>
  <c r="DF29" i="91"/>
  <c r="DE29" i="91"/>
  <c r="DD29" i="91"/>
  <c r="DC29" i="91"/>
  <c r="DB29" i="91"/>
  <c r="DA29" i="91"/>
  <c r="CZ29" i="91"/>
  <c r="CY29" i="91"/>
  <c r="CX29" i="91"/>
  <c r="CW29" i="91"/>
  <c r="CT29" i="91"/>
  <c r="CS29" i="91"/>
  <c r="CR29" i="91"/>
  <c r="CQ29" i="91"/>
  <c r="CP29" i="91"/>
  <c r="CO29" i="91"/>
  <c r="CN29" i="91"/>
  <c r="CM29" i="91"/>
  <c r="CL29" i="91"/>
  <c r="CK29" i="91"/>
  <c r="CJ29" i="91"/>
  <c r="CI29" i="91"/>
  <c r="CF29" i="91"/>
  <c r="CE29" i="91"/>
  <c r="CD29" i="91"/>
  <c r="CC29" i="91"/>
  <c r="CB29" i="91"/>
  <c r="CA29" i="91"/>
  <c r="BZ29" i="91"/>
  <c r="BY29" i="91"/>
  <c r="BX29" i="91"/>
  <c r="BW29" i="91"/>
  <c r="BV29" i="91"/>
  <c r="BU29" i="91"/>
  <c r="BR29" i="91"/>
  <c r="BQ29" i="91"/>
  <c r="BP29" i="91"/>
  <c r="BO29" i="91"/>
  <c r="BN29" i="91"/>
  <c r="BM29" i="91"/>
  <c r="BL29" i="91"/>
  <c r="BK29" i="91"/>
  <c r="BJ29" i="91"/>
  <c r="BI29" i="91"/>
  <c r="BH29" i="91"/>
  <c r="BG29" i="91"/>
  <c r="BD29" i="91"/>
  <c r="BC29" i="91"/>
  <c r="BB29" i="91"/>
  <c r="BA29" i="91"/>
  <c r="AZ29" i="91"/>
  <c r="AY29" i="91"/>
  <c r="AX29" i="91"/>
  <c r="AW29" i="91"/>
  <c r="AV29" i="91"/>
  <c r="AU29" i="91"/>
  <c r="AT29" i="91"/>
  <c r="AS29" i="91"/>
  <c r="AP29" i="91"/>
  <c r="AO29" i="91"/>
  <c r="AN29" i="91"/>
  <c r="AM29" i="91"/>
  <c r="AL29" i="91"/>
  <c r="AK29" i="91"/>
  <c r="AJ29" i="91"/>
  <c r="AI29" i="91"/>
  <c r="AH29" i="91"/>
  <c r="AG29" i="91"/>
  <c r="AF29" i="91"/>
  <c r="AE29" i="91"/>
  <c r="AB29" i="91"/>
  <c r="AA29" i="91"/>
  <c r="Z29" i="91"/>
  <c r="Y29" i="91"/>
  <c r="X29" i="91"/>
  <c r="W29" i="91"/>
  <c r="V29" i="91"/>
  <c r="U29" i="91"/>
  <c r="T29" i="91"/>
  <c r="S29" i="91"/>
  <c r="R29" i="91"/>
  <c r="Q29" i="91"/>
  <c r="N29" i="91"/>
  <c r="M29" i="91"/>
  <c r="L29" i="91"/>
  <c r="K29" i="91"/>
  <c r="J29" i="91"/>
  <c r="I29" i="91"/>
  <c r="H29" i="91"/>
  <c r="G29" i="91"/>
  <c r="F29" i="91"/>
  <c r="E29" i="91"/>
  <c r="D29" i="91"/>
  <c r="C29" i="91"/>
  <c r="FL28" i="91"/>
  <c r="FK28" i="91"/>
  <c r="FJ28" i="91"/>
  <c r="FI28" i="91"/>
  <c r="FH28" i="91"/>
  <c r="FG28" i="91"/>
  <c r="FF28" i="91"/>
  <c r="FE28" i="91"/>
  <c r="FD28" i="91"/>
  <c r="FC28" i="91"/>
  <c r="FB28" i="91"/>
  <c r="FA28" i="91"/>
  <c r="EX28" i="91"/>
  <c r="EW28" i="91"/>
  <c r="EV28" i="91"/>
  <c r="EU28" i="91"/>
  <c r="ET28" i="91"/>
  <c r="ES28" i="91"/>
  <c r="ER28" i="91"/>
  <c r="EQ28" i="91"/>
  <c r="EP28" i="91"/>
  <c r="EO28" i="91"/>
  <c r="EN28" i="91"/>
  <c r="EM28" i="91"/>
  <c r="EJ28" i="91"/>
  <c r="EI28" i="91"/>
  <c r="EH28" i="91"/>
  <c r="EG28" i="91"/>
  <c r="EF28" i="91"/>
  <c r="EE28" i="91"/>
  <c r="ED28" i="91"/>
  <c r="EC28" i="91"/>
  <c r="EB28" i="91"/>
  <c r="EA28" i="91"/>
  <c r="DZ28" i="91"/>
  <c r="DY28" i="91"/>
  <c r="DV28" i="91"/>
  <c r="DU28" i="91"/>
  <c r="DT28" i="91"/>
  <c r="DS28" i="91"/>
  <c r="DR28" i="91"/>
  <c r="DQ28" i="91"/>
  <c r="DP28" i="91"/>
  <c r="DO28" i="91"/>
  <c r="DN28" i="91"/>
  <c r="DM28" i="91"/>
  <c r="DL28" i="91"/>
  <c r="DK28" i="91"/>
  <c r="DH28" i="91"/>
  <c r="DG28" i="91"/>
  <c r="DF28" i="91"/>
  <c r="DE28" i="91"/>
  <c r="DD28" i="91"/>
  <c r="DC28" i="91"/>
  <c r="DB28" i="91"/>
  <c r="DA28" i="91"/>
  <c r="CZ28" i="91"/>
  <c r="CY28" i="91"/>
  <c r="CX28" i="91"/>
  <c r="CW28" i="91"/>
  <c r="CT28" i="91"/>
  <c r="CS28" i="91"/>
  <c r="CR28" i="91"/>
  <c r="CQ28" i="91"/>
  <c r="CP28" i="91"/>
  <c r="CO28" i="91"/>
  <c r="CN28" i="91"/>
  <c r="CM28" i="91"/>
  <c r="CL28" i="91"/>
  <c r="CK28" i="91"/>
  <c r="CJ28" i="91"/>
  <c r="CI28" i="91"/>
  <c r="CF28" i="91"/>
  <c r="CE28" i="91"/>
  <c r="CD28" i="91"/>
  <c r="CC28" i="91"/>
  <c r="CB28" i="91"/>
  <c r="CA28" i="91"/>
  <c r="BZ28" i="91"/>
  <c r="BY28" i="91"/>
  <c r="BX28" i="91"/>
  <c r="BW28" i="91"/>
  <c r="BV28" i="91"/>
  <c r="BU28" i="91"/>
  <c r="BR28" i="91"/>
  <c r="BQ28" i="91"/>
  <c r="BP28" i="91"/>
  <c r="BO28" i="91"/>
  <c r="BN28" i="91"/>
  <c r="BM28" i="91"/>
  <c r="BL28" i="91"/>
  <c r="BK28" i="91"/>
  <c r="BJ28" i="91"/>
  <c r="BI28" i="91"/>
  <c r="BH28" i="91"/>
  <c r="BG28" i="91"/>
  <c r="BD28" i="91"/>
  <c r="BC28" i="91"/>
  <c r="BB28" i="91"/>
  <c r="BA28" i="91"/>
  <c r="AZ28" i="91"/>
  <c r="AY28" i="91"/>
  <c r="AX28" i="91"/>
  <c r="AW28" i="91"/>
  <c r="AV28" i="91"/>
  <c r="AU28" i="91"/>
  <c r="AT28" i="91"/>
  <c r="AS28" i="91"/>
  <c r="AP28" i="91"/>
  <c r="AO28" i="91"/>
  <c r="AN28" i="91"/>
  <c r="AM28" i="91"/>
  <c r="AL28" i="91"/>
  <c r="AK28" i="91"/>
  <c r="AJ28" i="91"/>
  <c r="AI28" i="91"/>
  <c r="AH28" i="91"/>
  <c r="AG28" i="91"/>
  <c r="AF28" i="91"/>
  <c r="AE28" i="91"/>
  <c r="AB28" i="91"/>
  <c r="AA28" i="91"/>
  <c r="Z28" i="91"/>
  <c r="Y28" i="91"/>
  <c r="X28" i="91"/>
  <c r="W28" i="91"/>
  <c r="V28" i="91"/>
  <c r="U28" i="91"/>
  <c r="T28" i="91"/>
  <c r="S28" i="91"/>
  <c r="R28" i="91"/>
  <c r="Q28" i="91"/>
  <c r="N28" i="91"/>
  <c r="M28" i="91"/>
  <c r="L28" i="91"/>
  <c r="K28" i="91"/>
  <c r="J28" i="91"/>
  <c r="I28" i="91"/>
  <c r="H28" i="91"/>
  <c r="G28" i="91"/>
  <c r="F28" i="91"/>
  <c r="E28" i="91"/>
  <c r="D28" i="91"/>
  <c r="C28" i="91"/>
  <c r="FL26" i="91"/>
  <c r="FK26" i="91"/>
  <c r="FJ26" i="91"/>
  <c r="FI26" i="91"/>
  <c r="FH26" i="91"/>
  <c r="FG26" i="91"/>
  <c r="FF26" i="91"/>
  <c r="FE26" i="91"/>
  <c r="FD26" i="91"/>
  <c r="FC26" i="91"/>
  <c r="FB26" i="91"/>
  <c r="FA26" i="91"/>
  <c r="EX26" i="91"/>
  <c r="EW26" i="91"/>
  <c r="EV26" i="91"/>
  <c r="EU26" i="91"/>
  <c r="ET26" i="91"/>
  <c r="ES26" i="91"/>
  <c r="ER26" i="91"/>
  <c r="EQ26" i="91"/>
  <c r="EP26" i="91"/>
  <c r="EO26" i="91"/>
  <c r="EN26" i="91"/>
  <c r="EM26" i="91"/>
  <c r="EJ26" i="91"/>
  <c r="EI26" i="91"/>
  <c r="EH26" i="91"/>
  <c r="EG26" i="91"/>
  <c r="EF26" i="91"/>
  <c r="EE26" i="91"/>
  <c r="ED26" i="91"/>
  <c r="EC26" i="91"/>
  <c r="EB26" i="91"/>
  <c r="EA26" i="91"/>
  <c r="DZ26" i="91"/>
  <c r="DY26" i="91"/>
  <c r="DV26" i="91"/>
  <c r="DU26" i="91"/>
  <c r="DT26" i="91"/>
  <c r="DS26" i="91"/>
  <c r="DR26" i="91"/>
  <c r="DQ26" i="91"/>
  <c r="DP26" i="91"/>
  <c r="DO26" i="91"/>
  <c r="DN26" i="91"/>
  <c r="DM26" i="91"/>
  <c r="DL26" i="91"/>
  <c r="DK26" i="91"/>
  <c r="DH26" i="91"/>
  <c r="DG26" i="91"/>
  <c r="DF26" i="91"/>
  <c r="DE26" i="91"/>
  <c r="DD26" i="91"/>
  <c r="DC26" i="91"/>
  <c r="DB26" i="91"/>
  <c r="DA26" i="91"/>
  <c r="CZ26" i="91"/>
  <c r="CY26" i="91"/>
  <c r="CX26" i="91"/>
  <c r="CW26" i="91"/>
  <c r="CT26" i="91"/>
  <c r="CS26" i="91"/>
  <c r="CR26" i="91"/>
  <c r="CQ26" i="91"/>
  <c r="CP26" i="91"/>
  <c r="CO26" i="91"/>
  <c r="CN26" i="91"/>
  <c r="CM26" i="91"/>
  <c r="CL26" i="91"/>
  <c r="CK26" i="91"/>
  <c r="CJ26" i="91"/>
  <c r="CI26" i="91"/>
  <c r="CF26" i="91"/>
  <c r="CE26" i="91"/>
  <c r="CD26" i="91"/>
  <c r="CC26" i="91"/>
  <c r="CB26" i="91"/>
  <c r="CA26" i="91"/>
  <c r="BZ26" i="91"/>
  <c r="BY26" i="91"/>
  <c r="BX26" i="91"/>
  <c r="BW26" i="91"/>
  <c r="BV26" i="91"/>
  <c r="BU26" i="91"/>
  <c r="BR26" i="91"/>
  <c r="BQ26" i="91"/>
  <c r="BP26" i="91"/>
  <c r="BO26" i="91"/>
  <c r="BN26" i="91"/>
  <c r="BM26" i="91"/>
  <c r="BL26" i="91"/>
  <c r="BK26" i="91"/>
  <c r="BJ26" i="91"/>
  <c r="BI26" i="91"/>
  <c r="BH26" i="91"/>
  <c r="BG26" i="91"/>
  <c r="BD26" i="91"/>
  <c r="BC26" i="91"/>
  <c r="BB26" i="91"/>
  <c r="BA26" i="91"/>
  <c r="AZ26" i="91"/>
  <c r="AY26" i="91"/>
  <c r="AX26" i="91"/>
  <c r="AW26" i="91"/>
  <c r="AV26" i="91"/>
  <c r="AU26" i="91"/>
  <c r="AT26" i="91"/>
  <c r="AS26" i="91"/>
  <c r="AP26" i="91"/>
  <c r="AO26" i="91"/>
  <c r="AN26" i="91"/>
  <c r="AM26" i="91"/>
  <c r="AL26" i="91"/>
  <c r="AK26" i="91"/>
  <c r="AJ26" i="91"/>
  <c r="AI26" i="91"/>
  <c r="AH26" i="91"/>
  <c r="AG26" i="91"/>
  <c r="AF26" i="91"/>
  <c r="AE26" i="91"/>
  <c r="AB26" i="91"/>
  <c r="AA26" i="91"/>
  <c r="Z26" i="91"/>
  <c r="Y26" i="91"/>
  <c r="X26" i="91"/>
  <c r="W26" i="91"/>
  <c r="V26" i="91"/>
  <c r="U26" i="91"/>
  <c r="T26" i="91"/>
  <c r="S26" i="91"/>
  <c r="R26" i="91"/>
  <c r="Q26" i="91"/>
  <c r="N26" i="91"/>
  <c r="M26" i="91"/>
  <c r="L26" i="91"/>
  <c r="K26" i="91"/>
  <c r="J26" i="91"/>
  <c r="I26" i="91"/>
  <c r="H26" i="91"/>
  <c r="G26" i="91"/>
  <c r="F26" i="91"/>
  <c r="E26" i="91"/>
  <c r="D26" i="91"/>
  <c r="C26" i="91"/>
  <c r="FL25" i="91"/>
  <c r="FK25" i="91"/>
  <c r="FJ25" i="91"/>
  <c r="FI25" i="91"/>
  <c r="FH25" i="91"/>
  <c r="FG25" i="91"/>
  <c r="FF25" i="91"/>
  <c r="FE25" i="91"/>
  <c r="FD25" i="91"/>
  <c r="FC25" i="91"/>
  <c r="FB25" i="91"/>
  <c r="FA25" i="91"/>
  <c r="EX25" i="91"/>
  <c r="EW25" i="91"/>
  <c r="EV25" i="91"/>
  <c r="EU25" i="91"/>
  <c r="ET25" i="91"/>
  <c r="ES25" i="91"/>
  <c r="ER25" i="91"/>
  <c r="EQ25" i="91"/>
  <c r="EP25" i="91"/>
  <c r="EO25" i="91"/>
  <c r="EN25" i="91"/>
  <c r="EM25" i="91"/>
  <c r="EJ25" i="91"/>
  <c r="EI25" i="91"/>
  <c r="EH25" i="91"/>
  <c r="EG25" i="91"/>
  <c r="EF25" i="91"/>
  <c r="EE25" i="91"/>
  <c r="ED25" i="91"/>
  <c r="EC25" i="91"/>
  <c r="EB25" i="91"/>
  <c r="EA25" i="91"/>
  <c r="DZ25" i="91"/>
  <c r="DY25" i="91"/>
  <c r="DV25" i="91"/>
  <c r="DU25" i="91"/>
  <c r="DT25" i="91"/>
  <c r="DS25" i="91"/>
  <c r="DR25" i="91"/>
  <c r="DQ25" i="91"/>
  <c r="DP25" i="91"/>
  <c r="DO25" i="91"/>
  <c r="DN25" i="91"/>
  <c r="DM25" i="91"/>
  <c r="DL25" i="91"/>
  <c r="DK25" i="91"/>
  <c r="DH25" i="91"/>
  <c r="DG25" i="91"/>
  <c r="DF25" i="91"/>
  <c r="DE25" i="91"/>
  <c r="DD25" i="91"/>
  <c r="DC25" i="91"/>
  <c r="DB25" i="91"/>
  <c r="DA25" i="91"/>
  <c r="CZ25" i="91"/>
  <c r="CY25" i="91"/>
  <c r="CX25" i="91"/>
  <c r="CW25" i="91"/>
  <c r="CT25" i="91"/>
  <c r="CS25" i="91"/>
  <c r="CR25" i="91"/>
  <c r="CQ25" i="91"/>
  <c r="CP25" i="91"/>
  <c r="CO25" i="91"/>
  <c r="CN25" i="91"/>
  <c r="CM25" i="91"/>
  <c r="CL25" i="91"/>
  <c r="CK25" i="91"/>
  <c r="CJ25" i="91"/>
  <c r="CI25" i="91"/>
  <c r="CF25" i="91"/>
  <c r="CE25" i="91"/>
  <c r="CD25" i="91"/>
  <c r="CC25" i="91"/>
  <c r="CB25" i="91"/>
  <c r="CA25" i="91"/>
  <c r="BZ25" i="91"/>
  <c r="BY25" i="91"/>
  <c r="BX25" i="91"/>
  <c r="BW25" i="91"/>
  <c r="BV25" i="91"/>
  <c r="BU25" i="91"/>
  <c r="BR25" i="91"/>
  <c r="BQ25" i="91"/>
  <c r="BP25" i="91"/>
  <c r="BO25" i="91"/>
  <c r="BN25" i="91"/>
  <c r="BM25" i="91"/>
  <c r="BL25" i="91"/>
  <c r="BK25" i="91"/>
  <c r="BJ25" i="91"/>
  <c r="BI25" i="91"/>
  <c r="BH25" i="91"/>
  <c r="BG25" i="91"/>
  <c r="BD25" i="91"/>
  <c r="BC25" i="91"/>
  <c r="BB25" i="91"/>
  <c r="BA25" i="91"/>
  <c r="AZ25" i="91"/>
  <c r="AY25" i="91"/>
  <c r="AX25" i="91"/>
  <c r="AW25" i="91"/>
  <c r="AV25" i="91"/>
  <c r="AU25" i="91"/>
  <c r="AT25" i="91"/>
  <c r="AS25" i="91"/>
  <c r="AP25" i="91"/>
  <c r="AO25" i="91"/>
  <c r="AN25" i="91"/>
  <c r="AM25" i="91"/>
  <c r="AL25" i="91"/>
  <c r="AK25" i="91"/>
  <c r="AJ25" i="91"/>
  <c r="AI25" i="91"/>
  <c r="AH25" i="91"/>
  <c r="AG25" i="91"/>
  <c r="AF25" i="91"/>
  <c r="AE25" i="91"/>
  <c r="AB25" i="91"/>
  <c r="AA25" i="91"/>
  <c r="Z25" i="91"/>
  <c r="Y25" i="91"/>
  <c r="X25" i="91"/>
  <c r="W25" i="91"/>
  <c r="V25" i="91"/>
  <c r="U25" i="91"/>
  <c r="T25" i="91"/>
  <c r="S25" i="91"/>
  <c r="R25" i="91"/>
  <c r="Q25" i="91"/>
  <c r="N25" i="91"/>
  <c r="M25" i="91"/>
  <c r="L25" i="91"/>
  <c r="K25" i="91"/>
  <c r="J25" i="91"/>
  <c r="I25" i="91"/>
  <c r="H25" i="91"/>
  <c r="G25" i="91"/>
  <c r="F25" i="91"/>
  <c r="E25" i="91"/>
  <c r="D25" i="91"/>
  <c r="C25" i="91"/>
  <c r="FL24" i="91"/>
  <c r="FK24" i="91"/>
  <c r="FJ24" i="91"/>
  <c r="FI24" i="91"/>
  <c r="FH24" i="91"/>
  <c r="FG24" i="91"/>
  <c r="FF24" i="91"/>
  <c r="FE24" i="91"/>
  <c r="FD24" i="91"/>
  <c r="FC24" i="91"/>
  <c r="FB24" i="91"/>
  <c r="FA24" i="91"/>
  <c r="EX24" i="91"/>
  <c r="EW24" i="91"/>
  <c r="EV24" i="91"/>
  <c r="EU24" i="91"/>
  <c r="ET24" i="91"/>
  <c r="ES24" i="91"/>
  <c r="ER24" i="91"/>
  <c r="EQ24" i="91"/>
  <c r="EP24" i="91"/>
  <c r="EO24" i="91"/>
  <c r="EN24" i="91"/>
  <c r="EM24" i="91"/>
  <c r="EJ24" i="91"/>
  <c r="EI24" i="91"/>
  <c r="EH24" i="91"/>
  <c r="EG24" i="91"/>
  <c r="EF24" i="91"/>
  <c r="EE24" i="91"/>
  <c r="ED24" i="91"/>
  <c r="EC24" i="91"/>
  <c r="EB24" i="91"/>
  <c r="EA24" i="91"/>
  <c r="DZ24" i="91"/>
  <c r="DY24" i="91"/>
  <c r="DV24" i="91"/>
  <c r="DU24" i="91"/>
  <c r="DT24" i="91"/>
  <c r="DS24" i="91"/>
  <c r="DR24" i="91"/>
  <c r="DQ24" i="91"/>
  <c r="DP24" i="91"/>
  <c r="DO24" i="91"/>
  <c r="DN24" i="91"/>
  <c r="DM24" i="91"/>
  <c r="DL24" i="91"/>
  <c r="DK24" i="91"/>
  <c r="DH24" i="91"/>
  <c r="DG24" i="91"/>
  <c r="DF24" i="91"/>
  <c r="DE24" i="91"/>
  <c r="DD24" i="91"/>
  <c r="DC24" i="91"/>
  <c r="DB24" i="91"/>
  <c r="DA24" i="91"/>
  <c r="CZ24" i="91"/>
  <c r="CY24" i="91"/>
  <c r="CX24" i="91"/>
  <c r="CW24" i="91"/>
  <c r="CT24" i="91"/>
  <c r="CS24" i="91"/>
  <c r="CR24" i="91"/>
  <c r="CQ24" i="91"/>
  <c r="CP24" i="91"/>
  <c r="CO24" i="91"/>
  <c r="CN24" i="91"/>
  <c r="CM24" i="91"/>
  <c r="CL24" i="91"/>
  <c r="CK24" i="91"/>
  <c r="CJ24" i="91"/>
  <c r="CI24" i="91"/>
  <c r="CF24" i="91"/>
  <c r="CE24" i="91"/>
  <c r="CD24" i="91"/>
  <c r="CC24" i="91"/>
  <c r="CB24" i="91"/>
  <c r="CA24" i="91"/>
  <c r="BZ24" i="91"/>
  <c r="BY24" i="91"/>
  <c r="BX24" i="91"/>
  <c r="BW24" i="91"/>
  <c r="BV24" i="91"/>
  <c r="BU24" i="91"/>
  <c r="BR24" i="91"/>
  <c r="BQ24" i="91"/>
  <c r="BP24" i="91"/>
  <c r="BO24" i="91"/>
  <c r="BN24" i="91"/>
  <c r="BM24" i="91"/>
  <c r="BL24" i="91"/>
  <c r="BK24" i="91"/>
  <c r="BJ24" i="91"/>
  <c r="BI24" i="91"/>
  <c r="BH24" i="91"/>
  <c r="BG24" i="91"/>
  <c r="BD24" i="91"/>
  <c r="BC24" i="91"/>
  <c r="BB24" i="91"/>
  <c r="BA24" i="91"/>
  <c r="AZ24" i="91"/>
  <c r="AY24" i="91"/>
  <c r="AX24" i="91"/>
  <c r="AW24" i="91"/>
  <c r="AV24" i="91"/>
  <c r="AU24" i="91"/>
  <c r="AT24" i="91"/>
  <c r="AS24" i="91"/>
  <c r="AP24" i="91"/>
  <c r="AO24" i="91"/>
  <c r="AN24" i="91"/>
  <c r="AM24" i="91"/>
  <c r="AL24" i="91"/>
  <c r="AK24" i="91"/>
  <c r="AJ24" i="91"/>
  <c r="AI24" i="91"/>
  <c r="AH24" i="91"/>
  <c r="AG24" i="91"/>
  <c r="AF24" i="91"/>
  <c r="AE24" i="91"/>
  <c r="AB24" i="91"/>
  <c r="AA24" i="91"/>
  <c r="Z24" i="91"/>
  <c r="Y24" i="91"/>
  <c r="X24" i="91"/>
  <c r="W24" i="91"/>
  <c r="V24" i="91"/>
  <c r="U24" i="91"/>
  <c r="T24" i="91"/>
  <c r="S24" i="91"/>
  <c r="R24" i="91"/>
  <c r="Q24" i="91"/>
  <c r="N24" i="91"/>
  <c r="M24" i="91"/>
  <c r="L24" i="91"/>
  <c r="K24" i="91"/>
  <c r="J24" i="91"/>
  <c r="I24" i="91"/>
  <c r="H24" i="91"/>
  <c r="G24" i="91"/>
  <c r="F24" i="91"/>
  <c r="E24" i="91"/>
  <c r="D24" i="91"/>
  <c r="C24" i="91"/>
  <c r="FL23" i="91"/>
  <c r="FK23" i="91"/>
  <c r="FJ23" i="91"/>
  <c r="FI23" i="91"/>
  <c r="FH23" i="91"/>
  <c r="FG23" i="91"/>
  <c r="FF23" i="91"/>
  <c r="FE23" i="91"/>
  <c r="FD23" i="91"/>
  <c r="FC23" i="91"/>
  <c r="FB23" i="91"/>
  <c r="FA23" i="91"/>
  <c r="EX23" i="91"/>
  <c r="EW23" i="91"/>
  <c r="EV23" i="91"/>
  <c r="EU23" i="91"/>
  <c r="ET23" i="91"/>
  <c r="ES23" i="91"/>
  <c r="ER23" i="91"/>
  <c r="EQ23" i="91"/>
  <c r="EP23" i="91"/>
  <c r="EO23" i="91"/>
  <c r="EN23" i="91"/>
  <c r="EM23" i="91"/>
  <c r="EJ23" i="91"/>
  <c r="EI23" i="91"/>
  <c r="EH23" i="91"/>
  <c r="EG23" i="91"/>
  <c r="EF23" i="91"/>
  <c r="EE23" i="91"/>
  <c r="ED23" i="91"/>
  <c r="EC23" i="91"/>
  <c r="EB23" i="91"/>
  <c r="EA23" i="91"/>
  <c r="DZ23" i="91"/>
  <c r="DY23" i="91"/>
  <c r="DV23" i="91"/>
  <c r="DU23" i="91"/>
  <c r="DT23" i="91"/>
  <c r="DS23" i="91"/>
  <c r="DR23" i="91"/>
  <c r="DQ23" i="91"/>
  <c r="DP23" i="91"/>
  <c r="DO23" i="91"/>
  <c r="DN23" i="91"/>
  <c r="DM23" i="91"/>
  <c r="DL23" i="91"/>
  <c r="DK23" i="91"/>
  <c r="DH23" i="91"/>
  <c r="DG23" i="91"/>
  <c r="DF23" i="91"/>
  <c r="DE23" i="91"/>
  <c r="DD23" i="91"/>
  <c r="DC23" i="91"/>
  <c r="DB23" i="91"/>
  <c r="DA23" i="91"/>
  <c r="CZ23" i="91"/>
  <c r="CY23" i="91"/>
  <c r="CX23" i="91"/>
  <c r="CW23" i="91"/>
  <c r="CT23" i="91"/>
  <c r="CS23" i="91"/>
  <c r="CR23" i="91"/>
  <c r="CQ23" i="91"/>
  <c r="CP23" i="91"/>
  <c r="CO23" i="91"/>
  <c r="CN23" i="91"/>
  <c r="CM23" i="91"/>
  <c r="CL23" i="91"/>
  <c r="CK23" i="91"/>
  <c r="CJ23" i="91"/>
  <c r="CI23" i="91"/>
  <c r="CF23" i="91"/>
  <c r="CE23" i="91"/>
  <c r="CD23" i="91"/>
  <c r="CC23" i="91"/>
  <c r="CB23" i="91"/>
  <c r="CA23" i="91"/>
  <c r="BZ23" i="91"/>
  <c r="BY23" i="91"/>
  <c r="BX23" i="91"/>
  <c r="BW23" i="91"/>
  <c r="BV23" i="91"/>
  <c r="BU23" i="91"/>
  <c r="BR23" i="91"/>
  <c r="BQ23" i="91"/>
  <c r="BP23" i="91"/>
  <c r="BO23" i="91"/>
  <c r="BN23" i="91"/>
  <c r="BM23" i="91"/>
  <c r="BL23" i="91"/>
  <c r="BK23" i="91"/>
  <c r="BJ23" i="91"/>
  <c r="BI23" i="91"/>
  <c r="BH23" i="91"/>
  <c r="BG23" i="91"/>
  <c r="BD23" i="91"/>
  <c r="BC23" i="91"/>
  <c r="BB23" i="91"/>
  <c r="BA23" i="91"/>
  <c r="AZ23" i="91"/>
  <c r="AY23" i="91"/>
  <c r="AX23" i="91"/>
  <c r="AW23" i="91"/>
  <c r="AV23" i="91"/>
  <c r="AU23" i="91"/>
  <c r="AT23" i="91"/>
  <c r="AS23" i="91"/>
  <c r="AP23" i="91"/>
  <c r="AO23" i="91"/>
  <c r="AN23" i="91"/>
  <c r="AM23" i="91"/>
  <c r="AL23" i="91"/>
  <c r="AK23" i="91"/>
  <c r="AJ23" i="91"/>
  <c r="AI23" i="91"/>
  <c r="AH23" i="91"/>
  <c r="AG23" i="91"/>
  <c r="AF23" i="91"/>
  <c r="AE23" i="91"/>
  <c r="AB23" i="91"/>
  <c r="AA23" i="91"/>
  <c r="Z23" i="91"/>
  <c r="Y23" i="91"/>
  <c r="X23" i="91"/>
  <c r="W23" i="91"/>
  <c r="V23" i="91"/>
  <c r="U23" i="91"/>
  <c r="T23" i="91"/>
  <c r="S23" i="91"/>
  <c r="R23" i="91"/>
  <c r="Q23" i="91"/>
  <c r="N23" i="91"/>
  <c r="M23" i="91"/>
  <c r="L23" i="91"/>
  <c r="K23" i="91"/>
  <c r="J23" i="91"/>
  <c r="I23" i="91"/>
  <c r="H23" i="91"/>
  <c r="G23" i="91"/>
  <c r="F23" i="91"/>
  <c r="E23" i="91"/>
  <c r="D23" i="91"/>
  <c r="C23" i="91"/>
  <c r="FL22" i="91"/>
  <c r="FK22" i="91"/>
  <c r="FJ22" i="91"/>
  <c r="FI22" i="91"/>
  <c r="FH22" i="91"/>
  <c r="FG22" i="91"/>
  <c r="FF22" i="91"/>
  <c r="FE22" i="91"/>
  <c r="FD22" i="91"/>
  <c r="FC22" i="91"/>
  <c r="FB22" i="91"/>
  <c r="FA22" i="91"/>
  <c r="EX22" i="91"/>
  <c r="EW22" i="91"/>
  <c r="EV22" i="91"/>
  <c r="EU22" i="91"/>
  <c r="ET22" i="91"/>
  <c r="ES22" i="91"/>
  <c r="ER22" i="91"/>
  <c r="EQ22" i="91"/>
  <c r="EP22" i="91"/>
  <c r="EO22" i="91"/>
  <c r="EN22" i="91"/>
  <c r="EM22" i="91"/>
  <c r="EJ22" i="91"/>
  <c r="EI22" i="91"/>
  <c r="EH22" i="91"/>
  <c r="EG22" i="91"/>
  <c r="EF22" i="91"/>
  <c r="EE22" i="91"/>
  <c r="ED22" i="91"/>
  <c r="EC22" i="91"/>
  <c r="EB22" i="91"/>
  <c r="EA22" i="91"/>
  <c r="DZ22" i="91"/>
  <c r="DY22" i="91"/>
  <c r="DV22" i="91"/>
  <c r="DU22" i="91"/>
  <c r="DT22" i="91"/>
  <c r="DS22" i="91"/>
  <c r="DR22" i="91"/>
  <c r="DQ22" i="91"/>
  <c r="DP22" i="91"/>
  <c r="DO22" i="91"/>
  <c r="DN22" i="91"/>
  <c r="DM22" i="91"/>
  <c r="DL22" i="91"/>
  <c r="DK22" i="91"/>
  <c r="DH22" i="91"/>
  <c r="DG22" i="91"/>
  <c r="DF22" i="91"/>
  <c r="DE22" i="91"/>
  <c r="DD22" i="91"/>
  <c r="DC22" i="91"/>
  <c r="DB22" i="91"/>
  <c r="DA22" i="91"/>
  <c r="CZ22" i="91"/>
  <c r="CY22" i="91"/>
  <c r="CX22" i="91"/>
  <c r="CW22" i="91"/>
  <c r="CT22" i="91"/>
  <c r="CS22" i="91"/>
  <c r="CR22" i="91"/>
  <c r="CQ22" i="91"/>
  <c r="CP22" i="91"/>
  <c r="CO22" i="91"/>
  <c r="CN22" i="91"/>
  <c r="CM22" i="91"/>
  <c r="CL22" i="91"/>
  <c r="CK22" i="91"/>
  <c r="CJ22" i="91"/>
  <c r="CI22" i="91"/>
  <c r="CF22" i="91"/>
  <c r="CE22" i="91"/>
  <c r="CD22" i="91"/>
  <c r="CC22" i="91"/>
  <c r="CB22" i="91"/>
  <c r="CA22" i="91"/>
  <c r="BZ22" i="91"/>
  <c r="BY22" i="91"/>
  <c r="BX22" i="91"/>
  <c r="BW22" i="91"/>
  <c r="BV22" i="91"/>
  <c r="BU22" i="91"/>
  <c r="BR22" i="91"/>
  <c r="BQ22" i="91"/>
  <c r="BP22" i="91"/>
  <c r="BO22" i="91"/>
  <c r="BN22" i="91"/>
  <c r="BM22" i="91"/>
  <c r="BL22" i="91"/>
  <c r="BK22" i="91"/>
  <c r="BJ22" i="91"/>
  <c r="BI22" i="91"/>
  <c r="BH22" i="91"/>
  <c r="BG22" i="91"/>
  <c r="BD22" i="91"/>
  <c r="BC22" i="91"/>
  <c r="BB22" i="91"/>
  <c r="BA22" i="91"/>
  <c r="AZ22" i="91"/>
  <c r="AY22" i="91"/>
  <c r="AX22" i="91"/>
  <c r="AW22" i="91"/>
  <c r="AV22" i="91"/>
  <c r="AU22" i="91"/>
  <c r="AT22" i="91"/>
  <c r="AS22" i="91"/>
  <c r="AP22" i="91"/>
  <c r="AO22" i="91"/>
  <c r="AN22" i="91"/>
  <c r="AM22" i="91"/>
  <c r="AL22" i="91"/>
  <c r="AK22" i="91"/>
  <c r="AJ22" i="91"/>
  <c r="AI22" i="91"/>
  <c r="AH22" i="91"/>
  <c r="AG22" i="91"/>
  <c r="AF22" i="91"/>
  <c r="AE22" i="91"/>
  <c r="AB22" i="91"/>
  <c r="AA22" i="91"/>
  <c r="Z22" i="91"/>
  <c r="Y22" i="91"/>
  <c r="X22" i="91"/>
  <c r="W22" i="91"/>
  <c r="V22" i="91"/>
  <c r="U22" i="91"/>
  <c r="T22" i="91"/>
  <c r="S22" i="91"/>
  <c r="R22" i="91"/>
  <c r="Q22" i="91"/>
  <c r="N22" i="91"/>
  <c r="M22" i="91"/>
  <c r="L22" i="91"/>
  <c r="K22" i="91"/>
  <c r="J22" i="91"/>
  <c r="I22" i="91"/>
  <c r="H22" i="91"/>
  <c r="G22" i="91"/>
  <c r="F22" i="91"/>
  <c r="E22" i="91"/>
  <c r="D22" i="91"/>
  <c r="C22" i="91"/>
  <c r="FL21" i="91"/>
  <c r="FK21" i="91"/>
  <c r="FJ21" i="91"/>
  <c r="FI21" i="91"/>
  <c r="FH21" i="91"/>
  <c r="FG21" i="91"/>
  <c r="FF21" i="91"/>
  <c r="FE21" i="91"/>
  <c r="FD21" i="91"/>
  <c r="FC21" i="91"/>
  <c r="FB21" i="91"/>
  <c r="FA21" i="91"/>
  <c r="EX21" i="91"/>
  <c r="EW21" i="91"/>
  <c r="EV21" i="91"/>
  <c r="EU21" i="91"/>
  <c r="ET21" i="91"/>
  <c r="ES21" i="91"/>
  <c r="ER21" i="91"/>
  <c r="EQ21" i="91"/>
  <c r="EP21" i="91"/>
  <c r="EO21" i="91"/>
  <c r="EN21" i="91"/>
  <c r="EM21" i="91"/>
  <c r="EJ21" i="91"/>
  <c r="EI21" i="91"/>
  <c r="EH21" i="91"/>
  <c r="EG21" i="91"/>
  <c r="EF21" i="91"/>
  <c r="EE21" i="91"/>
  <c r="ED21" i="91"/>
  <c r="EC21" i="91"/>
  <c r="EB21" i="91"/>
  <c r="EA21" i="91"/>
  <c r="DZ21" i="91"/>
  <c r="DY21" i="91"/>
  <c r="DV21" i="91"/>
  <c r="DU21" i="91"/>
  <c r="DT21" i="91"/>
  <c r="DS21" i="91"/>
  <c r="DR21" i="91"/>
  <c r="DQ21" i="91"/>
  <c r="DP21" i="91"/>
  <c r="DO21" i="91"/>
  <c r="DN21" i="91"/>
  <c r="DM21" i="91"/>
  <c r="DL21" i="91"/>
  <c r="DK21" i="91"/>
  <c r="DH21" i="91"/>
  <c r="DG21" i="91"/>
  <c r="DF21" i="91"/>
  <c r="DE21" i="91"/>
  <c r="DD21" i="91"/>
  <c r="DC21" i="91"/>
  <c r="DB21" i="91"/>
  <c r="DA21" i="91"/>
  <c r="CZ21" i="91"/>
  <c r="CY21" i="91"/>
  <c r="CX21" i="91"/>
  <c r="CW21" i="91"/>
  <c r="CT21" i="91"/>
  <c r="CS21" i="91"/>
  <c r="CR21" i="91"/>
  <c r="CQ21" i="91"/>
  <c r="CP21" i="91"/>
  <c r="CO21" i="91"/>
  <c r="CN21" i="91"/>
  <c r="CM21" i="91"/>
  <c r="CL21" i="91"/>
  <c r="CK21" i="91"/>
  <c r="CJ21" i="91"/>
  <c r="CI21" i="91"/>
  <c r="CF21" i="91"/>
  <c r="CE21" i="91"/>
  <c r="CD21" i="91"/>
  <c r="CC21" i="91"/>
  <c r="CB21" i="91"/>
  <c r="CA21" i="91"/>
  <c r="BZ21" i="91"/>
  <c r="BY21" i="91"/>
  <c r="BX21" i="91"/>
  <c r="BW21" i="91"/>
  <c r="BV21" i="91"/>
  <c r="BU21" i="91"/>
  <c r="BR21" i="91"/>
  <c r="BQ21" i="91"/>
  <c r="BP21" i="91"/>
  <c r="BO21" i="91"/>
  <c r="BN21" i="91"/>
  <c r="BM21" i="91"/>
  <c r="BL21" i="91"/>
  <c r="BK21" i="91"/>
  <c r="BJ21" i="91"/>
  <c r="BI21" i="91"/>
  <c r="BH21" i="91"/>
  <c r="BG21" i="91"/>
  <c r="BD21" i="91"/>
  <c r="BC21" i="91"/>
  <c r="BB21" i="91"/>
  <c r="BA21" i="91"/>
  <c r="AZ21" i="91"/>
  <c r="AY21" i="91"/>
  <c r="AX21" i="91"/>
  <c r="AW21" i="91"/>
  <c r="AV21" i="91"/>
  <c r="AU21" i="91"/>
  <c r="AT21" i="91"/>
  <c r="AS21" i="91"/>
  <c r="AP21" i="91"/>
  <c r="AO21" i="91"/>
  <c r="AN21" i="91"/>
  <c r="AM21" i="91"/>
  <c r="AL21" i="91"/>
  <c r="AK21" i="91"/>
  <c r="AJ21" i="91"/>
  <c r="AI21" i="91"/>
  <c r="AH21" i="91"/>
  <c r="AG21" i="91"/>
  <c r="AF21" i="91"/>
  <c r="AE21" i="91"/>
  <c r="AB21" i="91"/>
  <c r="AA21" i="91"/>
  <c r="Z21" i="91"/>
  <c r="Y21" i="91"/>
  <c r="X21" i="91"/>
  <c r="W21" i="91"/>
  <c r="V21" i="91"/>
  <c r="U21" i="91"/>
  <c r="T21" i="91"/>
  <c r="S21" i="91"/>
  <c r="R21" i="91"/>
  <c r="Q21" i="91"/>
  <c r="N21" i="91"/>
  <c r="M21" i="91"/>
  <c r="L21" i="91"/>
  <c r="K21" i="91"/>
  <c r="J21" i="91"/>
  <c r="I21" i="91"/>
  <c r="H21" i="91"/>
  <c r="G21" i="91"/>
  <c r="F21" i="91"/>
  <c r="E21" i="91"/>
  <c r="D21" i="91"/>
  <c r="C21" i="91"/>
  <c r="FL15" i="91"/>
  <c r="FK15" i="91"/>
  <c r="FJ15" i="91"/>
  <c r="FI15" i="91"/>
  <c r="FH15" i="91"/>
  <c r="FG15" i="91"/>
  <c r="FF15" i="91"/>
  <c r="FE15" i="91"/>
  <c r="FD15" i="91"/>
  <c r="FC15" i="91"/>
  <c r="FB15" i="91"/>
  <c r="FA15" i="91"/>
  <c r="EX15" i="91"/>
  <c r="EW15" i="91"/>
  <c r="EV15" i="91"/>
  <c r="EU15" i="91"/>
  <c r="ET15" i="91"/>
  <c r="ES15" i="91"/>
  <c r="ER15" i="91"/>
  <c r="EQ15" i="91"/>
  <c r="EP15" i="91"/>
  <c r="EO15" i="91"/>
  <c r="EN15" i="91"/>
  <c r="EM15" i="91"/>
  <c r="EJ15" i="91"/>
  <c r="EI15" i="91"/>
  <c r="EH15" i="91"/>
  <c r="EG15" i="91"/>
  <c r="EF15" i="91"/>
  <c r="EE15" i="91"/>
  <c r="ED15" i="91"/>
  <c r="EC15" i="91"/>
  <c r="EB15" i="91"/>
  <c r="EA15" i="91"/>
  <c r="DZ15" i="91"/>
  <c r="DY15" i="91"/>
  <c r="DV15" i="91"/>
  <c r="DU15" i="91"/>
  <c r="DT15" i="91"/>
  <c r="DS15" i="91"/>
  <c r="DR15" i="91"/>
  <c r="DQ15" i="91"/>
  <c r="DP15" i="91"/>
  <c r="DO15" i="91"/>
  <c r="DN15" i="91"/>
  <c r="DM15" i="91"/>
  <c r="DL15" i="91"/>
  <c r="DK15" i="91"/>
  <c r="DH15" i="91"/>
  <c r="DG15" i="91"/>
  <c r="DF15" i="91"/>
  <c r="DE15" i="91"/>
  <c r="DD15" i="91"/>
  <c r="DC15" i="91"/>
  <c r="DB15" i="91"/>
  <c r="DA15" i="91"/>
  <c r="CZ15" i="91"/>
  <c r="CY15" i="91"/>
  <c r="CX15" i="91"/>
  <c r="CW15" i="91"/>
  <c r="CT15" i="91"/>
  <c r="CS15" i="91"/>
  <c r="CR15" i="91"/>
  <c r="CQ15" i="91"/>
  <c r="CP15" i="91"/>
  <c r="CO15" i="91"/>
  <c r="CN15" i="91"/>
  <c r="CM15" i="91"/>
  <c r="CL15" i="91"/>
  <c r="CK15" i="91"/>
  <c r="CJ15" i="91"/>
  <c r="CI15" i="91"/>
  <c r="CF15" i="91"/>
  <c r="CE15" i="91"/>
  <c r="CD15" i="91"/>
  <c r="CC15" i="91"/>
  <c r="CB15" i="91"/>
  <c r="CA15" i="91"/>
  <c r="BZ15" i="91"/>
  <c r="BY15" i="91"/>
  <c r="BX15" i="91"/>
  <c r="BW15" i="91"/>
  <c r="BV15" i="91"/>
  <c r="BU15" i="91"/>
  <c r="BR15" i="91"/>
  <c r="BQ15" i="91"/>
  <c r="BP15" i="91"/>
  <c r="BO15" i="91"/>
  <c r="BN15" i="91"/>
  <c r="BM15" i="91"/>
  <c r="BL15" i="91"/>
  <c r="BK15" i="91"/>
  <c r="BJ15" i="91"/>
  <c r="BI15" i="91"/>
  <c r="BH15" i="91"/>
  <c r="BG15" i="91"/>
  <c r="BD15" i="91"/>
  <c r="BC15" i="91"/>
  <c r="BB15" i="91"/>
  <c r="BA15" i="91"/>
  <c r="AZ15" i="91"/>
  <c r="AY15" i="91"/>
  <c r="AX15" i="91"/>
  <c r="AW15" i="91"/>
  <c r="AV15" i="91"/>
  <c r="AU15" i="91"/>
  <c r="AT15" i="91"/>
  <c r="AS15" i="91"/>
  <c r="AP15" i="91"/>
  <c r="AO15" i="91"/>
  <c r="AN15" i="91"/>
  <c r="AM15" i="91"/>
  <c r="AL15" i="91"/>
  <c r="AK15" i="91"/>
  <c r="AJ15" i="91"/>
  <c r="AI15" i="91"/>
  <c r="AH15" i="91"/>
  <c r="AG15" i="91"/>
  <c r="AF15" i="91"/>
  <c r="AE15" i="91"/>
  <c r="AB15" i="91"/>
  <c r="AA15" i="91"/>
  <c r="Z15" i="91"/>
  <c r="Y15" i="91"/>
  <c r="X15" i="91"/>
  <c r="W15" i="91"/>
  <c r="V15" i="91"/>
  <c r="U15" i="91"/>
  <c r="T15" i="91"/>
  <c r="S15" i="91"/>
  <c r="R15" i="91"/>
  <c r="Q15" i="91"/>
  <c r="N15" i="91"/>
  <c r="M15" i="91"/>
  <c r="L15" i="91"/>
  <c r="K15" i="91"/>
  <c r="J15" i="91"/>
  <c r="I15" i="91"/>
  <c r="H15" i="91"/>
  <c r="G15" i="91"/>
  <c r="F15" i="91"/>
  <c r="E15" i="91"/>
  <c r="D15" i="91"/>
  <c r="C15" i="91"/>
  <c r="FL14" i="91"/>
  <c r="FK14" i="91"/>
  <c r="FJ14" i="91"/>
  <c r="FI14" i="91"/>
  <c r="FH14" i="91"/>
  <c r="FG14" i="91"/>
  <c r="FF14" i="91"/>
  <c r="FE14" i="91"/>
  <c r="FD14" i="91"/>
  <c r="FC14" i="91"/>
  <c r="FB14" i="91"/>
  <c r="FA14" i="91"/>
  <c r="EX14" i="91"/>
  <c r="EW14" i="91"/>
  <c r="EV14" i="91"/>
  <c r="EU14" i="91"/>
  <c r="ET14" i="91"/>
  <c r="ES14" i="91"/>
  <c r="ER14" i="91"/>
  <c r="EQ14" i="91"/>
  <c r="EP14" i="91"/>
  <c r="EO14" i="91"/>
  <c r="EN14" i="91"/>
  <c r="EM14" i="91"/>
  <c r="EJ14" i="91"/>
  <c r="EI14" i="91"/>
  <c r="EH14" i="91"/>
  <c r="EG14" i="91"/>
  <c r="EF14" i="91"/>
  <c r="EE14" i="91"/>
  <c r="ED14" i="91"/>
  <c r="EC14" i="91"/>
  <c r="EB14" i="91"/>
  <c r="EA14" i="91"/>
  <c r="DZ14" i="91"/>
  <c r="DY14" i="91"/>
  <c r="DV14" i="91"/>
  <c r="DU14" i="91"/>
  <c r="DT14" i="91"/>
  <c r="DS14" i="91"/>
  <c r="DR14" i="91"/>
  <c r="DQ14" i="91"/>
  <c r="DP14" i="91"/>
  <c r="DO14" i="91"/>
  <c r="DN14" i="91"/>
  <c r="DM14" i="91"/>
  <c r="DL14" i="91"/>
  <c r="DK14" i="91"/>
  <c r="DH14" i="91"/>
  <c r="DG14" i="91"/>
  <c r="DF14" i="91"/>
  <c r="DE14" i="91"/>
  <c r="DD14" i="91"/>
  <c r="DC14" i="91"/>
  <c r="DB14" i="91"/>
  <c r="DA14" i="91"/>
  <c r="CZ14" i="91"/>
  <c r="CY14" i="91"/>
  <c r="CX14" i="91"/>
  <c r="CW14" i="91"/>
  <c r="CT14" i="91"/>
  <c r="CS14" i="91"/>
  <c r="CR14" i="91"/>
  <c r="CQ14" i="91"/>
  <c r="CP14" i="91"/>
  <c r="CO14" i="91"/>
  <c r="CN14" i="91"/>
  <c r="CM14" i="91"/>
  <c r="CL14" i="91"/>
  <c r="CK14" i="91"/>
  <c r="CJ14" i="91"/>
  <c r="CI14" i="91"/>
  <c r="CF14" i="91"/>
  <c r="CE14" i="91"/>
  <c r="CD14" i="91"/>
  <c r="CC14" i="91"/>
  <c r="CB14" i="91"/>
  <c r="CA14" i="91"/>
  <c r="BZ14" i="91"/>
  <c r="BY14" i="91"/>
  <c r="BX14" i="91"/>
  <c r="BW14" i="91"/>
  <c r="BV14" i="91"/>
  <c r="BU14" i="91"/>
  <c r="BR14" i="91"/>
  <c r="BQ14" i="91"/>
  <c r="BP14" i="91"/>
  <c r="BO14" i="91"/>
  <c r="BN14" i="91"/>
  <c r="BM14" i="91"/>
  <c r="BL14" i="91"/>
  <c r="BK14" i="91"/>
  <c r="BJ14" i="91"/>
  <c r="BI14" i="91"/>
  <c r="BH14" i="91"/>
  <c r="BG14" i="91"/>
  <c r="BD14" i="91"/>
  <c r="BC14" i="91"/>
  <c r="BB14" i="91"/>
  <c r="BA14" i="91"/>
  <c r="AZ14" i="91"/>
  <c r="AY14" i="91"/>
  <c r="AX14" i="91"/>
  <c r="AW14" i="91"/>
  <c r="AV14" i="91"/>
  <c r="AU14" i="91"/>
  <c r="AT14" i="91"/>
  <c r="AS14" i="91"/>
  <c r="AP14" i="91"/>
  <c r="AO14" i="91"/>
  <c r="AN14" i="91"/>
  <c r="AM14" i="91"/>
  <c r="AL14" i="91"/>
  <c r="AK14" i="91"/>
  <c r="AJ14" i="91"/>
  <c r="AI14" i="91"/>
  <c r="AH14" i="91"/>
  <c r="AG14" i="91"/>
  <c r="AF14" i="91"/>
  <c r="AE14" i="91"/>
  <c r="AB14" i="91"/>
  <c r="AA14" i="91"/>
  <c r="Z14" i="91"/>
  <c r="Y14" i="91"/>
  <c r="X14" i="91"/>
  <c r="W14" i="91"/>
  <c r="V14" i="91"/>
  <c r="U14" i="91"/>
  <c r="T14" i="91"/>
  <c r="S14" i="91"/>
  <c r="R14" i="91"/>
  <c r="Q14" i="91"/>
  <c r="N14" i="91"/>
  <c r="M14" i="91"/>
  <c r="L14" i="91"/>
  <c r="K14" i="91"/>
  <c r="J14" i="91"/>
  <c r="I14" i="91"/>
  <c r="H14" i="91"/>
  <c r="G14" i="91"/>
  <c r="F14" i="91"/>
  <c r="E14" i="91"/>
  <c r="D14" i="91"/>
  <c r="C14" i="91"/>
  <c r="FL13" i="91"/>
  <c r="FK13" i="91"/>
  <c r="FJ13" i="91"/>
  <c r="FI13" i="91"/>
  <c r="FH13" i="91"/>
  <c r="FG13" i="91"/>
  <c r="FF13" i="91"/>
  <c r="FE13" i="91"/>
  <c r="FD13" i="91"/>
  <c r="FC13" i="91"/>
  <c r="FB13" i="91"/>
  <c r="FA13" i="91"/>
  <c r="EX13" i="91"/>
  <c r="EW13" i="91"/>
  <c r="EV13" i="91"/>
  <c r="EU13" i="91"/>
  <c r="ET13" i="91"/>
  <c r="ES13" i="91"/>
  <c r="ER13" i="91"/>
  <c r="EQ13" i="91"/>
  <c r="EP13" i="91"/>
  <c r="EO13" i="91"/>
  <c r="EN13" i="91"/>
  <c r="EM13" i="91"/>
  <c r="EJ13" i="91"/>
  <c r="EI13" i="91"/>
  <c r="EH13" i="91"/>
  <c r="EG13" i="91"/>
  <c r="EF13" i="91"/>
  <c r="EE13" i="91"/>
  <c r="ED13" i="91"/>
  <c r="EC13" i="91"/>
  <c r="EB13" i="91"/>
  <c r="EA13" i="91"/>
  <c r="DZ13" i="91"/>
  <c r="DY13" i="91"/>
  <c r="DV13" i="91"/>
  <c r="DU13" i="91"/>
  <c r="DT13" i="91"/>
  <c r="DS13" i="91"/>
  <c r="DR13" i="91"/>
  <c r="DQ13" i="91"/>
  <c r="DP13" i="91"/>
  <c r="DO13" i="91"/>
  <c r="DN13" i="91"/>
  <c r="DM13" i="91"/>
  <c r="DL13" i="91"/>
  <c r="DK13" i="91"/>
  <c r="DH13" i="91"/>
  <c r="DG13" i="91"/>
  <c r="DF13" i="91"/>
  <c r="DE13" i="91"/>
  <c r="DD13" i="91"/>
  <c r="DC13" i="91"/>
  <c r="DA13" i="91"/>
  <c r="CZ13" i="91"/>
  <c r="CY13" i="91"/>
  <c r="CX13" i="91"/>
  <c r="CW13" i="91"/>
  <c r="CT13" i="91"/>
  <c r="CS13" i="91"/>
  <c r="CR13" i="91"/>
  <c r="CQ13" i="91"/>
  <c r="CP13" i="91"/>
  <c r="CO13" i="91"/>
  <c r="CN13" i="91"/>
  <c r="CM13" i="91"/>
  <c r="CL13" i="91"/>
  <c r="CK13" i="91"/>
  <c r="CJ13" i="91"/>
  <c r="CI13" i="91"/>
  <c r="CF13" i="91"/>
  <c r="CE13" i="91"/>
  <c r="CD13" i="91"/>
  <c r="CC13" i="91"/>
  <c r="CB13" i="91"/>
  <c r="CA13" i="91"/>
  <c r="BZ13" i="91"/>
  <c r="BY13" i="91"/>
  <c r="BX13" i="91"/>
  <c r="BW13" i="91"/>
  <c r="BV13" i="91"/>
  <c r="BU13" i="91"/>
  <c r="BR13" i="91"/>
  <c r="BQ13" i="91"/>
  <c r="BP13" i="91"/>
  <c r="BO13" i="91"/>
  <c r="BN13" i="91"/>
  <c r="BM13" i="91"/>
  <c r="BL13" i="91"/>
  <c r="BK13" i="91"/>
  <c r="BJ13" i="91"/>
  <c r="BI13" i="91"/>
  <c r="BH13" i="91"/>
  <c r="BG13" i="91"/>
  <c r="BD13" i="91"/>
  <c r="BC13" i="91"/>
  <c r="BB13" i="91"/>
  <c r="BA13" i="91"/>
  <c r="AZ13" i="91"/>
  <c r="AY13" i="91"/>
  <c r="AX13" i="91"/>
  <c r="AW13" i="91"/>
  <c r="AV13" i="91"/>
  <c r="AU13" i="91"/>
  <c r="AT13" i="91"/>
  <c r="AS13" i="91"/>
  <c r="AP13" i="91"/>
  <c r="AO13" i="91"/>
  <c r="AN13" i="91"/>
  <c r="AM13" i="91"/>
  <c r="AL13" i="91"/>
  <c r="AK13" i="91"/>
  <c r="AJ13" i="91"/>
  <c r="AI13" i="91"/>
  <c r="AH13" i="91"/>
  <c r="AG13" i="91"/>
  <c r="AF13" i="91"/>
  <c r="AE13" i="91"/>
  <c r="AB13" i="91"/>
  <c r="AA13" i="91"/>
  <c r="Z13" i="91"/>
  <c r="Y13" i="91"/>
  <c r="X13" i="91"/>
  <c r="W13" i="91"/>
  <c r="V13" i="91"/>
  <c r="U13" i="91"/>
  <c r="T13" i="91"/>
  <c r="S13" i="91"/>
  <c r="R13" i="91"/>
  <c r="Q13" i="91"/>
  <c r="N13" i="91"/>
  <c r="M13" i="91"/>
  <c r="L13" i="91"/>
  <c r="K13" i="91"/>
  <c r="J13" i="91"/>
  <c r="I13" i="91"/>
  <c r="H13" i="91"/>
  <c r="G13" i="91"/>
  <c r="F13" i="91"/>
  <c r="E13" i="91"/>
  <c r="D13" i="91"/>
  <c r="C13" i="91"/>
  <c r="FL12" i="91"/>
  <c r="FK12" i="91"/>
  <c r="FJ12" i="91"/>
  <c r="FI12" i="91"/>
  <c r="FH12" i="91"/>
  <c r="FG12" i="91"/>
  <c r="FF12" i="91"/>
  <c r="FE12" i="91"/>
  <c r="FD12" i="91"/>
  <c r="FC12" i="91"/>
  <c r="FB12" i="91"/>
  <c r="FA12" i="91"/>
  <c r="EX12" i="91"/>
  <c r="EW12" i="91"/>
  <c r="EV12" i="91"/>
  <c r="EU12" i="91"/>
  <c r="ET12" i="91"/>
  <c r="ES12" i="91"/>
  <c r="ER12" i="91"/>
  <c r="EQ12" i="91"/>
  <c r="EP12" i="91"/>
  <c r="EO12" i="91"/>
  <c r="EN12" i="91"/>
  <c r="EM12" i="91"/>
  <c r="EJ12" i="91"/>
  <c r="EI12" i="91"/>
  <c r="EH12" i="91"/>
  <c r="EG12" i="91"/>
  <c r="EF12" i="91"/>
  <c r="EE12" i="91"/>
  <c r="ED12" i="91"/>
  <c r="EC12" i="91"/>
  <c r="EB12" i="91"/>
  <c r="EA12" i="91"/>
  <c r="DZ12" i="91"/>
  <c r="DY12" i="91"/>
  <c r="DV12" i="91"/>
  <c r="DU12" i="91"/>
  <c r="DT12" i="91"/>
  <c r="DS12" i="91"/>
  <c r="DR12" i="91"/>
  <c r="DQ12" i="91"/>
  <c r="DP12" i="91"/>
  <c r="DO12" i="91"/>
  <c r="DN12" i="91"/>
  <c r="DM12" i="91"/>
  <c r="DL12" i="91"/>
  <c r="DK12" i="91"/>
  <c r="DH12" i="91"/>
  <c r="DG12" i="91"/>
  <c r="DF12" i="91"/>
  <c r="DE12" i="91"/>
  <c r="DD12" i="91"/>
  <c r="DC12" i="91"/>
  <c r="DB12" i="91"/>
  <c r="DA12" i="91"/>
  <c r="CZ12" i="91"/>
  <c r="CY12" i="91"/>
  <c r="CX12" i="91"/>
  <c r="CW12" i="91"/>
  <c r="CT12" i="91"/>
  <c r="CS12" i="91"/>
  <c r="CR12" i="91"/>
  <c r="CQ12" i="91"/>
  <c r="CP12" i="91"/>
  <c r="CO12" i="91"/>
  <c r="CN12" i="91"/>
  <c r="CM12" i="91"/>
  <c r="CL12" i="91"/>
  <c r="CK12" i="91"/>
  <c r="CJ12" i="91"/>
  <c r="CI12" i="91"/>
  <c r="CF12" i="91"/>
  <c r="CE12" i="91"/>
  <c r="CD12" i="91"/>
  <c r="CC12" i="91"/>
  <c r="CB12" i="91"/>
  <c r="CA12" i="91"/>
  <c r="BZ12" i="91"/>
  <c r="BY12" i="91"/>
  <c r="BX12" i="91"/>
  <c r="BW12" i="91"/>
  <c r="BV12" i="91"/>
  <c r="BU12" i="91"/>
  <c r="BR12" i="91"/>
  <c r="BQ12" i="91"/>
  <c r="BP12" i="91"/>
  <c r="BO12" i="91"/>
  <c r="BN12" i="91"/>
  <c r="BM12" i="91"/>
  <c r="BL12" i="91"/>
  <c r="BK12" i="91"/>
  <c r="BJ12" i="91"/>
  <c r="BI12" i="91"/>
  <c r="BH12" i="91"/>
  <c r="BG12" i="91"/>
  <c r="BD12" i="91"/>
  <c r="BC12" i="91"/>
  <c r="BB12" i="91"/>
  <c r="BA12" i="91"/>
  <c r="AZ12" i="91"/>
  <c r="AY12" i="91"/>
  <c r="AX12" i="91"/>
  <c r="AW12" i="91"/>
  <c r="AV12" i="91"/>
  <c r="AU12" i="91"/>
  <c r="AT12" i="91"/>
  <c r="AS12" i="91"/>
  <c r="AP12" i="91"/>
  <c r="AO12" i="91"/>
  <c r="AN12" i="91"/>
  <c r="AM12" i="91"/>
  <c r="AL12" i="91"/>
  <c r="AK12" i="91"/>
  <c r="AJ12" i="91"/>
  <c r="AI12" i="91"/>
  <c r="AH12" i="91"/>
  <c r="AG12" i="91"/>
  <c r="AF12" i="91"/>
  <c r="AE12" i="91"/>
  <c r="AB12" i="91"/>
  <c r="AA12" i="91"/>
  <c r="Z12" i="91"/>
  <c r="Y12" i="91"/>
  <c r="X12" i="91"/>
  <c r="W12" i="91"/>
  <c r="V12" i="91"/>
  <c r="U12" i="91"/>
  <c r="T12" i="91"/>
  <c r="S12" i="91"/>
  <c r="R12" i="91"/>
  <c r="Q12" i="91"/>
  <c r="N12" i="91"/>
  <c r="M12" i="91"/>
  <c r="L12" i="91"/>
  <c r="K12" i="91"/>
  <c r="J12" i="91"/>
  <c r="I12" i="91"/>
  <c r="H12" i="91"/>
  <c r="G12" i="91"/>
  <c r="F12" i="91"/>
  <c r="E12" i="91"/>
  <c r="D12" i="91"/>
  <c r="C12" i="91"/>
  <c r="FL11" i="91"/>
  <c r="FK11" i="91"/>
  <c r="FJ11" i="91"/>
  <c r="FI11" i="91"/>
  <c r="FH11" i="91"/>
  <c r="FG11" i="91"/>
  <c r="FF11" i="91"/>
  <c r="FE11" i="91"/>
  <c r="FD11" i="91"/>
  <c r="FC11" i="91"/>
  <c r="FB11" i="91"/>
  <c r="FA11" i="91"/>
  <c r="EX11" i="91"/>
  <c r="EW11" i="91"/>
  <c r="EV11" i="91"/>
  <c r="EU11" i="91"/>
  <c r="ET11" i="91"/>
  <c r="ES11" i="91"/>
  <c r="ER11" i="91"/>
  <c r="EQ11" i="91"/>
  <c r="EP11" i="91"/>
  <c r="EO11" i="91"/>
  <c r="EN11" i="91"/>
  <c r="EM11" i="91"/>
  <c r="EJ11" i="91"/>
  <c r="EI11" i="91"/>
  <c r="EH11" i="91"/>
  <c r="EG11" i="91"/>
  <c r="EF11" i="91"/>
  <c r="EE11" i="91"/>
  <c r="ED11" i="91"/>
  <c r="EC11" i="91"/>
  <c r="EB11" i="91"/>
  <c r="EA11" i="91"/>
  <c r="DZ11" i="91"/>
  <c r="DY11" i="91"/>
  <c r="DV11" i="91"/>
  <c r="DU11" i="91"/>
  <c r="DT11" i="91"/>
  <c r="DS11" i="91"/>
  <c r="DR11" i="91"/>
  <c r="DQ11" i="91"/>
  <c r="DP11" i="91"/>
  <c r="DO11" i="91"/>
  <c r="DN11" i="91"/>
  <c r="DM11" i="91"/>
  <c r="DL11" i="91"/>
  <c r="DK11" i="91"/>
  <c r="DH11" i="91"/>
  <c r="DG11" i="91"/>
  <c r="DF11" i="91"/>
  <c r="DE11" i="91"/>
  <c r="DD11" i="91"/>
  <c r="DC11" i="91"/>
  <c r="DB11" i="91"/>
  <c r="DA11" i="91"/>
  <c r="CZ11" i="91"/>
  <c r="CY11" i="91"/>
  <c r="CX11" i="91"/>
  <c r="CW11" i="91"/>
  <c r="CT11" i="91"/>
  <c r="CS11" i="91"/>
  <c r="CR11" i="91"/>
  <c r="CQ11" i="91"/>
  <c r="CP11" i="91"/>
  <c r="CO11" i="91"/>
  <c r="CN11" i="91"/>
  <c r="CM11" i="91"/>
  <c r="CL11" i="91"/>
  <c r="CK11" i="91"/>
  <c r="CJ11" i="91"/>
  <c r="CI11" i="91"/>
  <c r="CF11" i="91"/>
  <c r="CE11" i="91"/>
  <c r="CD11" i="91"/>
  <c r="CC11" i="91"/>
  <c r="CB11" i="91"/>
  <c r="CA11" i="91"/>
  <c r="BZ11" i="91"/>
  <c r="BY11" i="91"/>
  <c r="BX11" i="91"/>
  <c r="BW11" i="91"/>
  <c r="BV11" i="91"/>
  <c r="BU11" i="91"/>
  <c r="BR11" i="91"/>
  <c r="BQ11" i="91"/>
  <c r="BP11" i="91"/>
  <c r="BO11" i="91"/>
  <c r="BN11" i="91"/>
  <c r="BM11" i="91"/>
  <c r="BL11" i="91"/>
  <c r="BK11" i="91"/>
  <c r="BJ11" i="91"/>
  <c r="BI11" i="91"/>
  <c r="BH11" i="91"/>
  <c r="BG11" i="91"/>
  <c r="BD11" i="91"/>
  <c r="BC11" i="91"/>
  <c r="BB11" i="91"/>
  <c r="BA11" i="91"/>
  <c r="AZ11" i="91"/>
  <c r="AY11" i="91"/>
  <c r="AX11" i="91"/>
  <c r="AW11" i="91"/>
  <c r="AV11" i="91"/>
  <c r="AU11" i="91"/>
  <c r="AT11" i="91"/>
  <c r="AS11" i="91"/>
  <c r="AP11" i="91"/>
  <c r="AO11" i="91"/>
  <c r="AN11" i="91"/>
  <c r="AM11" i="91"/>
  <c r="AL11" i="91"/>
  <c r="AK11" i="91"/>
  <c r="AJ11" i="91"/>
  <c r="AI11" i="91"/>
  <c r="AH11" i="91"/>
  <c r="AG11" i="91"/>
  <c r="AF11" i="91"/>
  <c r="AE11" i="91"/>
  <c r="AB11" i="91"/>
  <c r="AA11" i="91"/>
  <c r="Z11" i="91"/>
  <c r="Y11" i="91"/>
  <c r="X11" i="91"/>
  <c r="W11" i="91"/>
  <c r="V11" i="91"/>
  <c r="U11" i="91"/>
  <c r="T11" i="91"/>
  <c r="S11" i="91"/>
  <c r="R11" i="91"/>
  <c r="Q11" i="91"/>
  <c r="N11" i="91"/>
  <c r="M11" i="91"/>
  <c r="L11" i="91"/>
  <c r="K11" i="91"/>
  <c r="J11" i="91"/>
  <c r="I11" i="91"/>
  <c r="H11" i="91"/>
  <c r="G11" i="91"/>
  <c r="F11" i="91"/>
  <c r="E11" i="91"/>
  <c r="D11" i="91"/>
  <c r="C11" i="91"/>
  <c r="FL42" i="85"/>
  <c r="FK42" i="85"/>
  <c r="FJ42" i="85"/>
  <c r="FI42" i="85"/>
  <c r="FH42" i="85"/>
  <c r="FG42" i="85"/>
  <c r="FF42" i="85"/>
  <c r="FE42" i="85"/>
  <c r="FD42" i="85"/>
  <c r="FC42" i="85"/>
  <c r="FB42" i="85"/>
  <c r="FA42" i="85"/>
  <c r="EX42" i="85"/>
  <c r="EW42" i="85"/>
  <c r="EV42" i="85"/>
  <c r="EU42" i="85"/>
  <c r="ET42" i="85"/>
  <c r="ES42" i="85"/>
  <c r="ER42" i="85"/>
  <c r="EQ42" i="85"/>
  <c r="EP42" i="85"/>
  <c r="EO42" i="85"/>
  <c r="EN42" i="85"/>
  <c r="EM42" i="85"/>
  <c r="EJ42" i="85"/>
  <c r="EI42" i="85"/>
  <c r="EH42" i="85"/>
  <c r="EG42" i="85"/>
  <c r="EF42" i="85"/>
  <c r="EE42" i="85"/>
  <c r="ED42" i="85"/>
  <c r="EC42" i="85"/>
  <c r="EB42" i="85"/>
  <c r="EA42" i="85"/>
  <c r="DZ42" i="85"/>
  <c r="DY42" i="85"/>
  <c r="DV42" i="85"/>
  <c r="DU42" i="85"/>
  <c r="DT42" i="85"/>
  <c r="DS42" i="85"/>
  <c r="DR42" i="85"/>
  <c r="DQ42" i="85"/>
  <c r="DP42" i="85"/>
  <c r="DO42" i="85"/>
  <c r="DN42" i="85"/>
  <c r="DM42" i="85"/>
  <c r="DL42" i="85"/>
  <c r="DK42" i="85"/>
  <c r="DH42" i="85"/>
  <c r="DG42" i="85"/>
  <c r="DF42" i="85"/>
  <c r="DE42" i="85"/>
  <c r="DD42" i="85"/>
  <c r="DC42" i="85"/>
  <c r="DB42" i="85"/>
  <c r="DA42" i="85"/>
  <c r="CZ42" i="85"/>
  <c r="CY42" i="85"/>
  <c r="CX42" i="85"/>
  <c r="CW42" i="85"/>
  <c r="CT42" i="85"/>
  <c r="CS42" i="85"/>
  <c r="CR42" i="85"/>
  <c r="CQ42" i="85"/>
  <c r="CP42" i="85"/>
  <c r="CO42" i="85"/>
  <c r="CN42" i="85"/>
  <c r="CM42" i="85"/>
  <c r="CL42" i="85"/>
  <c r="CK42" i="85"/>
  <c r="CJ42" i="85"/>
  <c r="CI42" i="85"/>
  <c r="CF42" i="85"/>
  <c r="CE42" i="85"/>
  <c r="CD42" i="85"/>
  <c r="CC42" i="85"/>
  <c r="CB42" i="85"/>
  <c r="CA42" i="85"/>
  <c r="BZ42" i="85"/>
  <c r="BY42" i="85"/>
  <c r="BX42" i="85"/>
  <c r="BW42" i="85"/>
  <c r="BV42" i="85"/>
  <c r="BU42" i="85"/>
  <c r="BR42" i="85"/>
  <c r="BQ42" i="85"/>
  <c r="BP42" i="85"/>
  <c r="BO42" i="85"/>
  <c r="BN42" i="85"/>
  <c r="BM42" i="85"/>
  <c r="BL42" i="85"/>
  <c r="BK42" i="85"/>
  <c r="BJ42" i="85"/>
  <c r="BI42" i="85"/>
  <c r="BH42" i="85"/>
  <c r="BG42" i="85"/>
  <c r="BD42" i="85"/>
  <c r="BC42" i="85"/>
  <c r="BB42" i="85"/>
  <c r="BA42" i="85"/>
  <c r="AZ42" i="85"/>
  <c r="AY42" i="85"/>
  <c r="AX42" i="85"/>
  <c r="AW42" i="85"/>
  <c r="AV42" i="85"/>
  <c r="AU42" i="85"/>
  <c r="AT42" i="85"/>
  <c r="AS42" i="85"/>
  <c r="AP42" i="85"/>
  <c r="AO42" i="85"/>
  <c r="AN42" i="85"/>
  <c r="AM42" i="85"/>
  <c r="AL42" i="85"/>
  <c r="AK42" i="85"/>
  <c r="AJ42" i="85"/>
  <c r="AI42" i="85"/>
  <c r="AH42" i="85"/>
  <c r="AG42" i="85"/>
  <c r="AF42" i="85"/>
  <c r="AE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FL40" i="85"/>
  <c r="FK40" i="85"/>
  <c r="FJ40" i="85"/>
  <c r="FI40" i="85"/>
  <c r="FH40" i="85"/>
  <c r="FG40" i="85"/>
  <c r="FF40" i="85"/>
  <c r="FE40" i="85"/>
  <c r="FD40" i="85"/>
  <c r="FC40" i="85"/>
  <c r="FB40" i="85"/>
  <c r="FA40" i="85"/>
  <c r="EX40" i="85"/>
  <c r="EW40" i="85"/>
  <c r="EV40" i="85"/>
  <c r="EU40" i="85"/>
  <c r="ET40" i="85"/>
  <c r="ES40" i="85"/>
  <c r="ER40" i="85"/>
  <c r="EQ40" i="85"/>
  <c r="EP40" i="85"/>
  <c r="EO40" i="85"/>
  <c r="EN40" i="85"/>
  <c r="EM40" i="85"/>
  <c r="EJ40" i="85"/>
  <c r="EI40" i="85"/>
  <c r="EH40" i="85"/>
  <c r="EG40" i="85"/>
  <c r="EF40" i="85"/>
  <c r="EE40" i="85"/>
  <c r="ED40" i="85"/>
  <c r="EC40" i="85"/>
  <c r="EB40" i="85"/>
  <c r="EA40" i="85"/>
  <c r="DZ40" i="85"/>
  <c r="DY40" i="85"/>
  <c r="DV40" i="85"/>
  <c r="DU40" i="85"/>
  <c r="DT40" i="85"/>
  <c r="DS40" i="85"/>
  <c r="DR40" i="85"/>
  <c r="DQ40" i="85"/>
  <c r="DP40" i="85"/>
  <c r="DO40" i="85"/>
  <c r="DN40" i="85"/>
  <c r="DM40" i="85"/>
  <c r="DL40" i="85"/>
  <c r="DK40" i="85"/>
  <c r="DH40" i="85"/>
  <c r="DG40" i="85"/>
  <c r="DF40" i="85"/>
  <c r="DE40" i="85"/>
  <c r="DD40" i="85"/>
  <c r="DC40" i="85"/>
  <c r="DB40" i="85"/>
  <c r="DA40" i="85"/>
  <c r="CZ40" i="85"/>
  <c r="CY40" i="85"/>
  <c r="CX40" i="85"/>
  <c r="CW40" i="85"/>
  <c r="CT40" i="85"/>
  <c r="CS40" i="85"/>
  <c r="CR40" i="85"/>
  <c r="CQ40" i="85"/>
  <c r="CP40" i="85"/>
  <c r="CO40" i="85"/>
  <c r="CN40" i="85"/>
  <c r="CM40" i="85"/>
  <c r="CL40" i="85"/>
  <c r="CK40" i="85"/>
  <c r="CJ40" i="85"/>
  <c r="CI40" i="85"/>
  <c r="CF40" i="85"/>
  <c r="CE40" i="85"/>
  <c r="CD40" i="85"/>
  <c r="CC40" i="85"/>
  <c r="CB40" i="85"/>
  <c r="CA40" i="85"/>
  <c r="BZ40" i="85"/>
  <c r="BY40" i="85"/>
  <c r="BX40" i="85"/>
  <c r="BW40" i="85"/>
  <c r="BV40" i="85"/>
  <c r="BU40" i="85"/>
  <c r="BR40" i="85"/>
  <c r="BQ40" i="85"/>
  <c r="BP40" i="85"/>
  <c r="BO40" i="85"/>
  <c r="BN40" i="85"/>
  <c r="BM40" i="85"/>
  <c r="BL40" i="85"/>
  <c r="BK40" i="85"/>
  <c r="BJ40" i="85"/>
  <c r="BI40" i="85"/>
  <c r="BH40" i="85"/>
  <c r="BG40" i="85"/>
  <c r="BD40" i="85"/>
  <c r="BC40" i="85"/>
  <c r="BB40" i="85"/>
  <c r="BA40" i="85"/>
  <c r="AZ40" i="85"/>
  <c r="AY40" i="85"/>
  <c r="AX40" i="85"/>
  <c r="AW40" i="85"/>
  <c r="AV40" i="85"/>
  <c r="AU40" i="85"/>
  <c r="AT40" i="85"/>
  <c r="AS40" i="85"/>
  <c r="AP40" i="85"/>
  <c r="AO40" i="85"/>
  <c r="AN40" i="85"/>
  <c r="AM40" i="85"/>
  <c r="AL40" i="85"/>
  <c r="AK40" i="85"/>
  <c r="AJ40" i="85"/>
  <c r="AI40" i="85"/>
  <c r="AH40" i="85"/>
  <c r="AG40" i="85"/>
  <c r="AF40" i="85"/>
  <c r="AE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FL39" i="85"/>
  <c r="FK39" i="85"/>
  <c r="FJ39" i="85"/>
  <c r="FI39" i="85"/>
  <c r="FH39" i="85"/>
  <c r="FG39" i="85"/>
  <c r="FF39" i="85"/>
  <c r="FE39" i="85"/>
  <c r="FD39" i="85"/>
  <c r="FC39" i="85"/>
  <c r="FB39" i="85"/>
  <c r="FA39" i="85"/>
  <c r="EX39" i="85"/>
  <c r="EW39" i="85"/>
  <c r="EV39" i="85"/>
  <c r="EU39" i="85"/>
  <c r="ET39" i="85"/>
  <c r="ES39" i="85"/>
  <c r="ER39" i="85"/>
  <c r="EQ39" i="85"/>
  <c r="EP39" i="85"/>
  <c r="EO39" i="85"/>
  <c r="EN39" i="85"/>
  <c r="EM39" i="85"/>
  <c r="EJ39" i="85"/>
  <c r="EI39" i="85"/>
  <c r="EH39" i="85"/>
  <c r="EG39" i="85"/>
  <c r="EF39" i="85"/>
  <c r="EE39" i="85"/>
  <c r="ED39" i="85"/>
  <c r="EC39" i="85"/>
  <c r="EB39" i="85"/>
  <c r="EA39" i="85"/>
  <c r="DZ39" i="85"/>
  <c r="DY39" i="85"/>
  <c r="DV39" i="85"/>
  <c r="DU39" i="85"/>
  <c r="DT39" i="85"/>
  <c r="DS39" i="85"/>
  <c r="DR39" i="85"/>
  <c r="DQ39" i="85"/>
  <c r="DP39" i="85"/>
  <c r="DO39" i="85"/>
  <c r="DN39" i="85"/>
  <c r="DM39" i="85"/>
  <c r="DL39" i="85"/>
  <c r="DK39" i="85"/>
  <c r="DH39" i="85"/>
  <c r="DG39" i="85"/>
  <c r="DF39" i="85"/>
  <c r="DE39" i="85"/>
  <c r="DD39" i="85"/>
  <c r="DC39" i="85"/>
  <c r="DB39" i="85"/>
  <c r="DA39" i="85"/>
  <c r="CZ39" i="85"/>
  <c r="CY39" i="85"/>
  <c r="CX39" i="85"/>
  <c r="CW39" i="85"/>
  <c r="CT39" i="85"/>
  <c r="CS39" i="85"/>
  <c r="CR39" i="85"/>
  <c r="CQ39" i="85"/>
  <c r="CP39" i="85"/>
  <c r="CO39" i="85"/>
  <c r="CN39" i="85"/>
  <c r="CM39" i="85"/>
  <c r="CL39" i="85"/>
  <c r="CK39" i="85"/>
  <c r="CJ39" i="85"/>
  <c r="CI39" i="85"/>
  <c r="CF39" i="85"/>
  <c r="CE39" i="85"/>
  <c r="CD39" i="85"/>
  <c r="CC39" i="85"/>
  <c r="CB39" i="85"/>
  <c r="CA39" i="85"/>
  <c r="BZ39" i="85"/>
  <c r="BY39" i="85"/>
  <c r="BX39" i="85"/>
  <c r="BW39" i="85"/>
  <c r="BV39" i="85"/>
  <c r="BU39" i="85"/>
  <c r="BR39" i="85"/>
  <c r="BQ39" i="85"/>
  <c r="BP39" i="85"/>
  <c r="BO39" i="85"/>
  <c r="BN39" i="85"/>
  <c r="BM39" i="85"/>
  <c r="BL39" i="85"/>
  <c r="BK39" i="85"/>
  <c r="BJ39" i="85"/>
  <c r="BI39" i="85"/>
  <c r="BH39" i="85"/>
  <c r="BG39" i="85"/>
  <c r="BD39" i="85"/>
  <c r="BC39" i="85"/>
  <c r="BB39" i="85"/>
  <c r="BA39" i="85"/>
  <c r="AZ39" i="85"/>
  <c r="AY39" i="85"/>
  <c r="AX39" i="85"/>
  <c r="AW39" i="85"/>
  <c r="AV39" i="85"/>
  <c r="AU39" i="85"/>
  <c r="AT39" i="85"/>
  <c r="AS39" i="85"/>
  <c r="AP39" i="85"/>
  <c r="AO39" i="85"/>
  <c r="AN39" i="85"/>
  <c r="AM39" i="85"/>
  <c r="AL39" i="85"/>
  <c r="AK39" i="85"/>
  <c r="AJ39" i="85"/>
  <c r="AI39" i="85"/>
  <c r="AH39" i="85"/>
  <c r="AG39" i="85"/>
  <c r="AF39" i="85"/>
  <c r="AE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FL38" i="85"/>
  <c r="FK38" i="85"/>
  <c r="FJ38" i="85"/>
  <c r="FI38" i="85"/>
  <c r="FH38" i="85"/>
  <c r="FG38" i="85"/>
  <c r="FF38" i="85"/>
  <c r="FE38" i="85"/>
  <c r="FD38" i="85"/>
  <c r="FC38" i="85"/>
  <c r="FB38" i="85"/>
  <c r="FA38" i="85"/>
  <c r="EX38" i="85"/>
  <c r="EW38" i="85"/>
  <c r="EV38" i="85"/>
  <c r="EU38" i="85"/>
  <c r="ET38" i="85"/>
  <c r="ES38" i="85"/>
  <c r="ER38" i="85"/>
  <c r="EQ38" i="85"/>
  <c r="EP38" i="85"/>
  <c r="EO38" i="85"/>
  <c r="EN38" i="85"/>
  <c r="EM38" i="85"/>
  <c r="EJ38" i="85"/>
  <c r="EI38" i="85"/>
  <c r="EH38" i="85"/>
  <c r="EG38" i="85"/>
  <c r="EF38" i="85"/>
  <c r="EE38" i="85"/>
  <c r="ED38" i="85"/>
  <c r="EC38" i="85"/>
  <c r="EB38" i="85"/>
  <c r="EA38" i="85"/>
  <c r="DZ38" i="85"/>
  <c r="DY38" i="85"/>
  <c r="DV38" i="85"/>
  <c r="DU38" i="85"/>
  <c r="DT38" i="85"/>
  <c r="DS38" i="85"/>
  <c r="DR38" i="85"/>
  <c r="DQ38" i="85"/>
  <c r="DP38" i="85"/>
  <c r="DO38" i="85"/>
  <c r="DN38" i="85"/>
  <c r="DM38" i="85"/>
  <c r="DL38" i="85"/>
  <c r="DK38" i="85"/>
  <c r="DH38" i="85"/>
  <c r="DG38" i="85"/>
  <c r="DF38" i="85"/>
  <c r="DE38" i="85"/>
  <c r="DD38" i="85"/>
  <c r="DC38" i="85"/>
  <c r="DB38" i="85"/>
  <c r="DA38" i="85"/>
  <c r="CZ38" i="85"/>
  <c r="CY38" i="85"/>
  <c r="CX38" i="85"/>
  <c r="CW38" i="85"/>
  <c r="CT38" i="85"/>
  <c r="CS38" i="85"/>
  <c r="CR38" i="85"/>
  <c r="CQ38" i="85"/>
  <c r="CP38" i="85"/>
  <c r="CO38" i="85"/>
  <c r="CN38" i="85"/>
  <c r="CM38" i="85"/>
  <c r="CL38" i="85"/>
  <c r="CK38" i="85"/>
  <c r="CJ38" i="85"/>
  <c r="CI38" i="85"/>
  <c r="CF38" i="85"/>
  <c r="CE38" i="85"/>
  <c r="CD38" i="85"/>
  <c r="CC38" i="85"/>
  <c r="CB38" i="85"/>
  <c r="CA38" i="85"/>
  <c r="BZ38" i="85"/>
  <c r="BY38" i="85"/>
  <c r="BX38" i="85"/>
  <c r="BW38" i="85"/>
  <c r="BV38" i="85"/>
  <c r="BU38" i="85"/>
  <c r="BR38" i="85"/>
  <c r="BQ38" i="85"/>
  <c r="BP38" i="85"/>
  <c r="BO38" i="85"/>
  <c r="BN38" i="85"/>
  <c r="BM38" i="85"/>
  <c r="BL38" i="85"/>
  <c r="BK38" i="85"/>
  <c r="BJ38" i="85"/>
  <c r="BI38" i="85"/>
  <c r="BH38" i="85"/>
  <c r="BG38" i="85"/>
  <c r="BD38" i="85"/>
  <c r="BC38" i="85"/>
  <c r="BB38" i="85"/>
  <c r="BA38" i="85"/>
  <c r="AZ38" i="85"/>
  <c r="AY38" i="85"/>
  <c r="AX38" i="85"/>
  <c r="AW38" i="85"/>
  <c r="AV38" i="85"/>
  <c r="AU38" i="85"/>
  <c r="AT38" i="85"/>
  <c r="AS38" i="85"/>
  <c r="AP38" i="85"/>
  <c r="AO38" i="85"/>
  <c r="AN38" i="85"/>
  <c r="AM38" i="85"/>
  <c r="AL38" i="85"/>
  <c r="AK38" i="85"/>
  <c r="AJ38" i="85"/>
  <c r="AI38" i="85"/>
  <c r="AH38" i="85"/>
  <c r="AG38" i="85"/>
  <c r="AF38" i="85"/>
  <c r="AE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FL37" i="85"/>
  <c r="FK37" i="85"/>
  <c r="FJ37" i="85"/>
  <c r="FI37" i="85"/>
  <c r="FH37" i="85"/>
  <c r="FG37" i="85"/>
  <c r="FF37" i="85"/>
  <c r="FE37" i="85"/>
  <c r="FD37" i="85"/>
  <c r="FC37" i="85"/>
  <c r="FB37" i="85"/>
  <c r="FA37" i="85"/>
  <c r="EX37" i="85"/>
  <c r="EW37" i="85"/>
  <c r="EV37" i="85"/>
  <c r="EU37" i="85"/>
  <c r="ET37" i="85"/>
  <c r="ES37" i="85"/>
  <c r="ER37" i="85"/>
  <c r="EQ37" i="85"/>
  <c r="EP37" i="85"/>
  <c r="EO37" i="85"/>
  <c r="EN37" i="85"/>
  <c r="EM37" i="85"/>
  <c r="EJ37" i="85"/>
  <c r="EI37" i="85"/>
  <c r="EH37" i="85"/>
  <c r="EG37" i="85"/>
  <c r="EF37" i="85"/>
  <c r="EE37" i="85"/>
  <c r="ED37" i="85"/>
  <c r="EC37" i="85"/>
  <c r="EB37" i="85"/>
  <c r="EA37" i="85"/>
  <c r="DZ37" i="85"/>
  <c r="DY37" i="85"/>
  <c r="DV37" i="85"/>
  <c r="DU37" i="85"/>
  <c r="DT37" i="85"/>
  <c r="DS37" i="85"/>
  <c r="DR37" i="85"/>
  <c r="DQ37" i="85"/>
  <c r="DP37" i="85"/>
  <c r="DO37" i="85"/>
  <c r="DN37" i="85"/>
  <c r="DM37" i="85"/>
  <c r="DL37" i="85"/>
  <c r="DK37" i="85"/>
  <c r="DH37" i="85"/>
  <c r="DG37" i="85"/>
  <c r="DF37" i="85"/>
  <c r="DE37" i="85"/>
  <c r="DD37" i="85"/>
  <c r="DC37" i="85"/>
  <c r="DB37" i="85"/>
  <c r="DA37" i="85"/>
  <c r="CZ37" i="85"/>
  <c r="CY37" i="85"/>
  <c r="CX37" i="85"/>
  <c r="CW37" i="85"/>
  <c r="CT37" i="85"/>
  <c r="CS37" i="85"/>
  <c r="CR37" i="85"/>
  <c r="CQ37" i="85"/>
  <c r="CP37" i="85"/>
  <c r="CO37" i="85"/>
  <c r="CN37" i="85"/>
  <c r="CM37" i="85"/>
  <c r="CL37" i="85"/>
  <c r="CK37" i="85"/>
  <c r="CJ37" i="85"/>
  <c r="CI37" i="85"/>
  <c r="CF37" i="85"/>
  <c r="CE37" i="85"/>
  <c r="CD37" i="85"/>
  <c r="CC37" i="85"/>
  <c r="CB37" i="85"/>
  <c r="CA37" i="85"/>
  <c r="BZ37" i="85"/>
  <c r="BY37" i="85"/>
  <c r="BX37" i="85"/>
  <c r="BW37" i="85"/>
  <c r="BV37" i="85"/>
  <c r="BU37" i="85"/>
  <c r="BR37" i="85"/>
  <c r="BQ37" i="85"/>
  <c r="BP37" i="85"/>
  <c r="BO37" i="85"/>
  <c r="BN37" i="85"/>
  <c r="BM37" i="85"/>
  <c r="BL37" i="85"/>
  <c r="BK37" i="85"/>
  <c r="BJ37" i="85"/>
  <c r="BI37" i="85"/>
  <c r="BH37" i="85"/>
  <c r="BG37" i="85"/>
  <c r="BD37" i="85"/>
  <c r="BC37" i="85"/>
  <c r="BB37" i="85"/>
  <c r="BA37" i="85"/>
  <c r="AZ37" i="85"/>
  <c r="AY37" i="85"/>
  <c r="AX37" i="85"/>
  <c r="AW37" i="85"/>
  <c r="AV37" i="85"/>
  <c r="AU37" i="85"/>
  <c r="AT37" i="85"/>
  <c r="AS37" i="85"/>
  <c r="AP37" i="85"/>
  <c r="AO37" i="85"/>
  <c r="AN37" i="85"/>
  <c r="AM37" i="85"/>
  <c r="AL37" i="85"/>
  <c r="AK37" i="85"/>
  <c r="AJ37" i="85"/>
  <c r="AI37" i="85"/>
  <c r="AH37" i="85"/>
  <c r="AG37" i="85"/>
  <c r="AF37" i="85"/>
  <c r="AE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FL36" i="85"/>
  <c r="FK36" i="85"/>
  <c r="FJ36" i="85"/>
  <c r="FI36" i="85"/>
  <c r="FH36" i="85"/>
  <c r="FG36" i="85"/>
  <c r="FF36" i="85"/>
  <c r="FE36" i="85"/>
  <c r="FD36" i="85"/>
  <c r="FC36" i="85"/>
  <c r="FB36" i="85"/>
  <c r="FA36" i="85"/>
  <c r="EX36" i="85"/>
  <c r="EW36" i="85"/>
  <c r="EV36" i="85"/>
  <c r="EU36" i="85"/>
  <c r="ET36" i="85"/>
  <c r="ES36" i="85"/>
  <c r="ER36" i="85"/>
  <c r="EQ36" i="85"/>
  <c r="EP36" i="85"/>
  <c r="EO36" i="85"/>
  <c r="EN36" i="85"/>
  <c r="EM36" i="85"/>
  <c r="EJ36" i="85"/>
  <c r="EI36" i="85"/>
  <c r="EH36" i="85"/>
  <c r="EG36" i="85"/>
  <c r="EF36" i="85"/>
  <c r="EE36" i="85"/>
  <c r="ED36" i="85"/>
  <c r="EC36" i="85"/>
  <c r="EB36" i="85"/>
  <c r="EA36" i="85"/>
  <c r="DZ36" i="85"/>
  <c r="DY36" i="85"/>
  <c r="DV36" i="85"/>
  <c r="DU36" i="85"/>
  <c r="DT36" i="85"/>
  <c r="DS36" i="85"/>
  <c r="DR36" i="85"/>
  <c r="DQ36" i="85"/>
  <c r="DP36" i="85"/>
  <c r="DO36" i="85"/>
  <c r="DN36" i="85"/>
  <c r="DM36" i="85"/>
  <c r="DL36" i="85"/>
  <c r="DK36" i="85"/>
  <c r="DH36" i="85"/>
  <c r="DG36" i="85"/>
  <c r="DF36" i="85"/>
  <c r="DE36" i="85"/>
  <c r="DD36" i="85"/>
  <c r="DC36" i="85"/>
  <c r="DB36" i="85"/>
  <c r="DA36" i="85"/>
  <c r="CZ36" i="85"/>
  <c r="CY36" i="85"/>
  <c r="CX36" i="85"/>
  <c r="CW36" i="85"/>
  <c r="CT36" i="85"/>
  <c r="CS36" i="85"/>
  <c r="CR36" i="85"/>
  <c r="CQ36" i="85"/>
  <c r="CP36" i="85"/>
  <c r="CO36" i="85"/>
  <c r="CN36" i="85"/>
  <c r="CM36" i="85"/>
  <c r="CL36" i="85"/>
  <c r="CK36" i="85"/>
  <c r="CJ36" i="85"/>
  <c r="CI36" i="85"/>
  <c r="CF36" i="85"/>
  <c r="CE36" i="85"/>
  <c r="CD36" i="85"/>
  <c r="CC36" i="85"/>
  <c r="CB36" i="85"/>
  <c r="CA36" i="85"/>
  <c r="BZ36" i="85"/>
  <c r="BY36" i="85"/>
  <c r="BX36" i="85"/>
  <c r="BW36" i="85"/>
  <c r="BV36" i="85"/>
  <c r="BU36" i="85"/>
  <c r="BR36" i="85"/>
  <c r="BQ36" i="85"/>
  <c r="BP36" i="85"/>
  <c r="BO36" i="85"/>
  <c r="BN36" i="85"/>
  <c r="BM36" i="85"/>
  <c r="BL36" i="85"/>
  <c r="BK36" i="85"/>
  <c r="BJ36" i="85"/>
  <c r="BI36" i="85"/>
  <c r="BH36" i="85"/>
  <c r="BG36" i="85"/>
  <c r="BD36" i="85"/>
  <c r="BC36" i="85"/>
  <c r="BB36" i="85"/>
  <c r="BA36" i="85"/>
  <c r="AZ36" i="85"/>
  <c r="AY36" i="85"/>
  <c r="AX36" i="85"/>
  <c r="AW36" i="85"/>
  <c r="AV36" i="85"/>
  <c r="AU36" i="85"/>
  <c r="AT36" i="85"/>
  <c r="AS36" i="85"/>
  <c r="AP36" i="85"/>
  <c r="AO36" i="85"/>
  <c r="AN36" i="85"/>
  <c r="AM36" i="85"/>
  <c r="AL36" i="85"/>
  <c r="AK36" i="85"/>
  <c r="AJ36" i="85"/>
  <c r="AI36" i="85"/>
  <c r="AH36" i="85"/>
  <c r="AG36" i="85"/>
  <c r="AF36" i="85"/>
  <c r="AE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N36" i="85"/>
  <c r="M36" i="85"/>
  <c r="L36" i="85"/>
  <c r="K36" i="85"/>
  <c r="J36" i="85"/>
  <c r="I36" i="85"/>
  <c r="H36" i="85"/>
  <c r="G36" i="85"/>
  <c r="F36" i="85"/>
  <c r="E36" i="85"/>
  <c r="D36" i="85"/>
  <c r="C36" i="85"/>
  <c r="CT33" i="85"/>
  <c r="CO33" i="85"/>
  <c r="CM33" i="85"/>
  <c r="CL33" i="85"/>
  <c r="FL33" i="85"/>
  <c r="FK33" i="85"/>
  <c r="FJ33" i="85"/>
  <c r="FI33" i="85"/>
  <c r="FH33" i="85"/>
  <c r="FG33" i="85"/>
  <c r="FF33" i="85"/>
  <c r="FE33" i="85"/>
  <c r="FD33" i="85"/>
  <c r="FC33" i="85"/>
  <c r="FB33" i="85"/>
  <c r="FA33" i="85"/>
  <c r="EX33" i="85"/>
  <c r="EW33" i="85"/>
  <c r="EV33" i="85"/>
  <c r="EU33" i="85"/>
  <c r="ET33" i="85"/>
  <c r="ES33" i="85"/>
  <c r="ER33" i="85"/>
  <c r="EQ33" i="85"/>
  <c r="EP33" i="85"/>
  <c r="EO33" i="85"/>
  <c r="EN33" i="85"/>
  <c r="EM33" i="85"/>
  <c r="EJ33" i="85"/>
  <c r="EI33" i="85"/>
  <c r="EH33" i="85"/>
  <c r="EG33" i="85"/>
  <c r="EF33" i="85"/>
  <c r="EE33" i="85"/>
  <c r="ED33" i="85"/>
  <c r="EC33" i="85"/>
  <c r="EB33" i="85"/>
  <c r="EA33" i="85"/>
  <c r="DZ33" i="85"/>
  <c r="DY33" i="85"/>
  <c r="DV33" i="85"/>
  <c r="DU33" i="85"/>
  <c r="DT33" i="85"/>
  <c r="DS33" i="85"/>
  <c r="DR33" i="85"/>
  <c r="DQ33" i="85"/>
  <c r="DP33" i="85"/>
  <c r="DO33" i="85"/>
  <c r="DN33" i="85"/>
  <c r="DM33" i="85"/>
  <c r="DL33" i="85"/>
  <c r="DK33" i="85"/>
  <c r="DH33" i="85"/>
  <c r="DG33" i="85"/>
  <c r="DF33" i="85"/>
  <c r="DE33" i="85"/>
  <c r="DD33" i="85"/>
  <c r="DC33" i="85"/>
  <c r="DB33" i="85"/>
  <c r="DA33" i="85"/>
  <c r="CZ33" i="85"/>
  <c r="CY33" i="85"/>
  <c r="CX33" i="85"/>
  <c r="CW33" i="85"/>
  <c r="CS33" i="85"/>
  <c r="CR33" i="85"/>
  <c r="CQ33" i="85"/>
  <c r="CP33" i="85"/>
  <c r="CN33" i="85"/>
  <c r="CK33" i="85"/>
  <c r="CJ33" i="85"/>
  <c r="CI33" i="85"/>
  <c r="CF33" i="85"/>
  <c r="CE33" i="85"/>
  <c r="CD33" i="85"/>
  <c r="CC33" i="85"/>
  <c r="CB33" i="85"/>
  <c r="CA33" i="85"/>
  <c r="BZ33" i="85"/>
  <c r="BY33" i="85"/>
  <c r="BX33" i="85"/>
  <c r="BW33" i="85"/>
  <c r="BV33" i="85"/>
  <c r="BU33" i="85"/>
  <c r="BR33" i="85"/>
  <c r="BQ33" i="85"/>
  <c r="BP33" i="85"/>
  <c r="BO33" i="85"/>
  <c r="BN33" i="85"/>
  <c r="BM33" i="85"/>
  <c r="BL33" i="85"/>
  <c r="BK33" i="85"/>
  <c r="BJ33" i="85"/>
  <c r="BI33" i="85"/>
  <c r="BH33" i="85"/>
  <c r="BG33" i="85"/>
  <c r="BD33" i="85"/>
  <c r="BC33" i="85"/>
  <c r="BB33" i="85"/>
  <c r="BA33" i="85"/>
  <c r="AZ33" i="85"/>
  <c r="AY33" i="85"/>
  <c r="AX33" i="85"/>
  <c r="AW33" i="85"/>
  <c r="AV33" i="85"/>
  <c r="AU33" i="85"/>
  <c r="AT33" i="85"/>
  <c r="AS33" i="85"/>
  <c r="AP33" i="85"/>
  <c r="AO33" i="85"/>
  <c r="AN33" i="85"/>
  <c r="AM33" i="85"/>
  <c r="AL33" i="85"/>
  <c r="AK33" i="85"/>
  <c r="AJ33" i="85"/>
  <c r="AI33" i="85"/>
  <c r="AH33" i="85"/>
  <c r="AG33" i="85"/>
  <c r="AF33" i="85"/>
  <c r="AE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N33" i="85"/>
  <c r="M33" i="85"/>
  <c r="L33" i="85"/>
  <c r="K33" i="85"/>
  <c r="J33" i="85"/>
  <c r="I33" i="85"/>
  <c r="H33" i="85"/>
  <c r="G33" i="85"/>
  <c r="F33" i="85"/>
  <c r="E33" i="85"/>
  <c r="D33" i="85"/>
  <c r="C33" i="85"/>
  <c r="FL40" i="84"/>
  <c r="FK40" i="84"/>
  <c r="FJ40" i="84"/>
  <c r="FI40" i="84"/>
  <c r="FH40" i="84"/>
  <c r="FG40" i="84"/>
  <c r="FF40" i="84"/>
  <c r="FE40" i="84"/>
  <c r="FD40" i="84"/>
  <c r="FC40" i="84"/>
  <c r="FB40" i="84"/>
  <c r="FA40" i="84"/>
  <c r="EX40" i="84"/>
  <c r="EW40" i="84"/>
  <c r="EV40" i="84"/>
  <c r="EU40" i="84"/>
  <c r="ET40" i="84"/>
  <c r="ES40" i="84"/>
  <c r="ER40" i="84"/>
  <c r="EQ40" i="84"/>
  <c r="EP40" i="84"/>
  <c r="EO40" i="84"/>
  <c r="EN40" i="84"/>
  <c r="EM40" i="84"/>
  <c r="EJ40" i="84"/>
  <c r="EI40" i="84"/>
  <c r="EH40" i="84"/>
  <c r="EG40" i="84"/>
  <c r="EF40" i="84"/>
  <c r="EE40" i="84"/>
  <c r="ED40" i="84"/>
  <c r="EC40" i="84"/>
  <c r="EB40" i="84"/>
  <c r="EA40" i="84"/>
  <c r="DZ40" i="84"/>
  <c r="DY40" i="84"/>
  <c r="DV40" i="84"/>
  <c r="DU40" i="84"/>
  <c r="DT40" i="84"/>
  <c r="DS40" i="84"/>
  <c r="DR40" i="84"/>
  <c r="DQ40" i="84"/>
  <c r="DP40" i="84"/>
  <c r="DO40" i="84"/>
  <c r="DN40" i="84"/>
  <c r="DM40" i="84"/>
  <c r="DL40" i="84"/>
  <c r="DK40" i="84"/>
  <c r="DH40" i="84"/>
  <c r="DG40" i="84"/>
  <c r="DF40" i="84"/>
  <c r="DE40" i="84"/>
  <c r="DD40" i="84"/>
  <c r="DC40" i="84"/>
  <c r="DB40" i="84"/>
  <c r="DA40" i="84"/>
  <c r="CZ40" i="84"/>
  <c r="CY40" i="84"/>
  <c r="CX40" i="84"/>
  <c r="CW40" i="84"/>
  <c r="CT40" i="84"/>
  <c r="CS40" i="84"/>
  <c r="CR40" i="84"/>
  <c r="CQ40" i="84"/>
  <c r="CP40" i="84"/>
  <c r="CO40" i="84"/>
  <c r="CN40" i="84"/>
  <c r="CM40" i="84"/>
  <c r="CL40" i="84"/>
  <c r="CK40" i="84"/>
  <c r="CJ40" i="84"/>
  <c r="CI40" i="84"/>
  <c r="CF40" i="84"/>
  <c r="CE40" i="84"/>
  <c r="CD40" i="84"/>
  <c r="CC40" i="84"/>
  <c r="CB40" i="84"/>
  <c r="CA40" i="84"/>
  <c r="BZ40" i="84"/>
  <c r="BY40" i="84"/>
  <c r="BX40" i="84"/>
  <c r="BW40" i="84"/>
  <c r="BV40" i="84"/>
  <c r="BU40" i="84"/>
  <c r="BR40" i="84"/>
  <c r="BQ40" i="84"/>
  <c r="BP40" i="84"/>
  <c r="BO40" i="84"/>
  <c r="BN40" i="84"/>
  <c r="BM40" i="84"/>
  <c r="BL40" i="84"/>
  <c r="BK40" i="84"/>
  <c r="BJ40" i="84"/>
  <c r="BI40" i="84"/>
  <c r="BH40" i="84"/>
  <c r="BG40" i="84"/>
  <c r="BD40" i="84"/>
  <c r="BC40" i="84"/>
  <c r="BB40" i="84"/>
  <c r="BA40" i="84"/>
  <c r="AZ40" i="84"/>
  <c r="AY40" i="84"/>
  <c r="AX40" i="84"/>
  <c r="AW40" i="84"/>
  <c r="AV40" i="84"/>
  <c r="AU40" i="84"/>
  <c r="AT40" i="84"/>
  <c r="AS40" i="84"/>
  <c r="AP40" i="84"/>
  <c r="AO40" i="84"/>
  <c r="AN40" i="84"/>
  <c r="AM40" i="84"/>
  <c r="AL40" i="84"/>
  <c r="AK40" i="84"/>
  <c r="AJ40" i="84"/>
  <c r="AI40" i="84"/>
  <c r="AH40" i="84"/>
  <c r="AG40" i="84"/>
  <c r="AF40" i="84"/>
  <c r="AE40" i="84"/>
  <c r="AB40" i="84"/>
  <c r="AA40" i="84"/>
  <c r="Z40" i="84"/>
  <c r="Y40" i="84"/>
  <c r="X40" i="84"/>
  <c r="W40" i="84"/>
  <c r="V40" i="84"/>
  <c r="U40" i="84"/>
  <c r="T40" i="84"/>
  <c r="S40" i="84"/>
  <c r="R40" i="84"/>
  <c r="Q40" i="84"/>
  <c r="N40" i="84"/>
  <c r="M40" i="84"/>
  <c r="L40" i="84"/>
  <c r="K40" i="84"/>
  <c r="J40" i="84"/>
  <c r="I40" i="84"/>
  <c r="H40" i="84"/>
  <c r="G40" i="84"/>
  <c r="F40" i="84"/>
  <c r="E40" i="84"/>
  <c r="D40" i="84"/>
  <c r="C40" i="84"/>
  <c r="FL38" i="84"/>
  <c r="FK38" i="84"/>
  <c r="FJ38" i="84"/>
  <c r="FI38" i="84"/>
  <c r="FH38" i="84"/>
  <c r="FG38" i="84"/>
  <c r="FF38" i="84"/>
  <c r="FE38" i="84"/>
  <c r="FD38" i="84"/>
  <c r="FC38" i="84"/>
  <c r="FB38" i="84"/>
  <c r="FA38" i="84"/>
  <c r="EX38" i="84"/>
  <c r="EW38" i="84"/>
  <c r="EV38" i="84"/>
  <c r="EU38" i="84"/>
  <c r="ET38" i="84"/>
  <c r="ES38" i="84"/>
  <c r="ER38" i="84"/>
  <c r="EQ38" i="84"/>
  <c r="EP38" i="84"/>
  <c r="EO38" i="84"/>
  <c r="EN38" i="84"/>
  <c r="EM38" i="84"/>
  <c r="EJ38" i="84"/>
  <c r="EI38" i="84"/>
  <c r="EH38" i="84"/>
  <c r="EG38" i="84"/>
  <c r="EF38" i="84"/>
  <c r="EE38" i="84"/>
  <c r="ED38" i="84"/>
  <c r="EC38" i="84"/>
  <c r="EB38" i="84"/>
  <c r="EA38" i="84"/>
  <c r="DZ38" i="84"/>
  <c r="DY38" i="84"/>
  <c r="DV38" i="84"/>
  <c r="DU38" i="84"/>
  <c r="DT38" i="84"/>
  <c r="DS38" i="84"/>
  <c r="DR38" i="84"/>
  <c r="DQ38" i="84"/>
  <c r="DP38" i="84"/>
  <c r="DO38" i="84"/>
  <c r="DN38" i="84"/>
  <c r="DM38" i="84"/>
  <c r="DL38" i="84"/>
  <c r="DK38" i="84"/>
  <c r="DH38" i="84"/>
  <c r="DG38" i="84"/>
  <c r="DF38" i="84"/>
  <c r="DE38" i="84"/>
  <c r="DD38" i="84"/>
  <c r="DC38" i="84"/>
  <c r="DB38" i="84"/>
  <c r="DA38" i="84"/>
  <c r="CZ38" i="84"/>
  <c r="CY38" i="84"/>
  <c r="CX38" i="84"/>
  <c r="CW38" i="84"/>
  <c r="CT38" i="84"/>
  <c r="CS38" i="84"/>
  <c r="CR38" i="84"/>
  <c r="CQ38" i="84"/>
  <c r="CP38" i="84"/>
  <c r="CO38" i="84"/>
  <c r="CN38" i="84"/>
  <c r="CM38" i="84"/>
  <c r="CL38" i="84"/>
  <c r="CK38" i="84"/>
  <c r="CJ38" i="84"/>
  <c r="CI38" i="84"/>
  <c r="CF38" i="84"/>
  <c r="CE38" i="84"/>
  <c r="CD38" i="84"/>
  <c r="CC38" i="84"/>
  <c r="CB38" i="84"/>
  <c r="CA38" i="84"/>
  <c r="BZ38" i="84"/>
  <c r="BY38" i="84"/>
  <c r="BX38" i="84"/>
  <c r="BW38" i="84"/>
  <c r="BV38" i="84"/>
  <c r="BU38" i="84"/>
  <c r="BR38" i="84"/>
  <c r="BQ38" i="84"/>
  <c r="BP38" i="84"/>
  <c r="BO38" i="84"/>
  <c r="BN38" i="84"/>
  <c r="BM38" i="84"/>
  <c r="BL38" i="84"/>
  <c r="BK38" i="84"/>
  <c r="BJ38" i="84"/>
  <c r="BI38" i="84"/>
  <c r="BH38" i="84"/>
  <c r="BG38" i="84"/>
  <c r="BD38" i="84"/>
  <c r="BC38" i="84"/>
  <c r="BB38" i="84"/>
  <c r="BA38" i="84"/>
  <c r="AZ38" i="84"/>
  <c r="AY38" i="84"/>
  <c r="AX38" i="84"/>
  <c r="AW38" i="84"/>
  <c r="AV38" i="84"/>
  <c r="AU38" i="84"/>
  <c r="AT38" i="84"/>
  <c r="AS38" i="84"/>
  <c r="AP38" i="84"/>
  <c r="AO38" i="84"/>
  <c r="AN38" i="84"/>
  <c r="AM38" i="84"/>
  <c r="AL38" i="84"/>
  <c r="AK38" i="84"/>
  <c r="AJ38" i="84"/>
  <c r="AI38" i="84"/>
  <c r="AH38" i="84"/>
  <c r="AG38" i="84"/>
  <c r="AF38" i="84"/>
  <c r="AE38" i="84"/>
  <c r="AB38" i="84"/>
  <c r="AA38" i="84"/>
  <c r="Z38" i="84"/>
  <c r="Y38" i="84"/>
  <c r="X38" i="84"/>
  <c r="W38" i="84"/>
  <c r="V38" i="84"/>
  <c r="U38" i="84"/>
  <c r="T38" i="84"/>
  <c r="S38" i="84"/>
  <c r="R38" i="84"/>
  <c r="Q38" i="84"/>
  <c r="N38" i="84"/>
  <c r="M38" i="84"/>
  <c r="L38" i="84"/>
  <c r="K38" i="84"/>
  <c r="J38" i="84"/>
  <c r="I38" i="84"/>
  <c r="H38" i="84"/>
  <c r="G38" i="84"/>
  <c r="F38" i="84"/>
  <c r="E38" i="84"/>
  <c r="D38" i="84"/>
  <c r="C38" i="84"/>
  <c r="FL37" i="84"/>
  <c r="FK37" i="84"/>
  <c r="FJ37" i="84"/>
  <c r="FI37" i="84"/>
  <c r="FH37" i="84"/>
  <c r="FG37" i="84"/>
  <c r="FF37" i="84"/>
  <c r="FE37" i="84"/>
  <c r="FD37" i="84"/>
  <c r="FC37" i="84"/>
  <c r="FB37" i="84"/>
  <c r="FA37" i="84"/>
  <c r="EX37" i="84"/>
  <c r="EW37" i="84"/>
  <c r="EV37" i="84"/>
  <c r="EU37" i="84"/>
  <c r="ET37" i="84"/>
  <c r="ES37" i="84"/>
  <c r="ER37" i="84"/>
  <c r="EQ37" i="84"/>
  <c r="EP37" i="84"/>
  <c r="EO37" i="84"/>
  <c r="EN37" i="84"/>
  <c r="EM37" i="84"/>
  <c r="EJ37" i="84"/>
  <c r="EI37" i="84"/>
  <c r="EH37" i="84"/>
  <c r="EG37" i="84"/>
  <c r="EF37" i="84"/>
  <c r="EE37" i="84"/>
  <c r="ED37" i="84"/>
  <c r="EC37" i="84"/>
  <c r="EB37" i="84"/>
  <c r="EA37" i="84"/>
  <c r="DZ37" i="84"/>
  <c r="DY37" i="84"/>
  <c r="DV37" i="84"/>
  <c r="DU37" i="84"/>
  <c r="DT37" i="84"/>
  <c r="DS37" i="84"/>
  <c r="DR37" i="84"/>
  <c r="DQ37" i="84"/>
  <c r="DP37" i="84"/>
  <c r="DO37" i="84"/>
  <c r="DN37" i="84"/>
  <c r="DM37" i="84"/>
  <c r="DL37" i="84"/>
  <c r="DK37" i="84"/>
  <c r="DH37" i="84"/>
  <c r="DG37" i="84"/>
  <c r="DF37" i="84"/>
  <c r="DE37" i="84"/>
  <c r="DD37" i="84"/>
  <c r="DC37" i="84"/>
  <c r="DB37" i="84"/>
  <c r="DA37" i="84"/>
  <c r="CZ37" i="84"/>
  <c r="CY37" i="84"/>
  <c r="CX37" i="84"/>
  <c r="CW37" i="84"/>
  <c r="CT37" i="84"/>
  <c r="CS37" i="84"/>
  <c r="CR37" i="84"/>
  <c r="CQ37" i="84"/>
  <c r="CP37" i="84"/>
  <c r="CO37" i="84"/>
  <c r="CN37" i="84"/>
  <c r="CM37" i="84"/>
  <c r="CL37" i="84"/>
  <c r="CK37" i="84"/>
  <c r="CJ37" i="84"/>
  <c r="CI37" i="84"/>
  <c r="CF37" i="84"/>
  <c r="CE37" i="84"/>
  <c r="CD37" i="84"/>
  <c r="CC37" i="84"/>
  <c r="CB37" i="84"/>
  <c r="CA37" i="84"/>
  <c r="BZ37" i="84"/>
  <c r="BY37" i="84"/>
  <c r="BX37" i="84"/>
  <c r="BW37" i="84"/>
  <c r="BV37" i="84"/>
  <c r="BU37" i="84"/>
  <c r="BR37" i="84"/>
  <c r="BQ37" i="84"/>
  <c r="BP37" i="84"/>
  <c r="BO37" i="84"/>
  <c r="BN37" i="84"/>
  <c r="BM37" i="84"/>
  <c r="BL37" i="84"/>
  <c r="BK37" i="84"/>
  <c r="BJ37" i="84"/>
  <c r="BI37" i="84"/>
  <c r="BH37" i="84"/>
  <c r="BG37" i="84"/>
  <c r="BD37" i="84"/>
  <c r="BC37" i="84"/>
  <c r="BB37" i="84"/>
  <c r="BA37" i="84"/>
  <c r="AZ37" i="84"/>
  <c r="AY37" i="84"/>
  <c r="AX37" i="84"/>
  <c r="AW37" i="84"/>
  <c r="AV37" i="84"/>
  <c r="AU37" i="84"/>
  <c r="AT37" i="84"/>
  <c r="AS37" i="84"/>
  <c r="AP37" i="84"/>
  <c r="AO37" i="84"/>
  <c r="AN37" i="84"/>
  <c r="AM37" i="84"/>
  <c r="AL37" i="84"/>
  <c r="AK37" i="84"/>
  <c r="AJ37" i="84"/>
  <c r="AI37" i="84"/>
  <c r="AH37" i="84"/>
  <c r="AG37" i="84"/>
  <c r="AF37" i="84"/>
  <c r="AE37" i="84"/>
  <c r="AB37" i="84"/>
  <c r="AA37" i="84"/>
  <c r="Z37" i="84"/>
  <c r="Y37" i="84"/>
  <c r="X37" i="84"/>
  <c r="W37" i="84"/>
  <c r="V37" i="84"/>
  <c r="U37" i="84"/>
  <c r="T37" i="84"/>
  <c r="S37" i="84"/>
  <c r="R37" i="84"/>
  <c r="Q37" i="84"/>
  <c r="N37" i="84"/>
  <c r="M37" i="84"/>
  <c r="L37" i="84"/>
  <c r="K37" i="84"/>
  <c r="J37" i="84"/>
  <c r="I37" i="84"/>
  <c r="H37" i="84"/>
  <c r="G37" i="84"/>
  <c r="F37" i="84"/>
  <c r="E37" i="84"/>
  <c r="D37" i="84"/>
  <c r="C37" i="84"/>
  <c r="FL36" i="84"/>
  <c r="FK36" i="84"/>
  <c r="FJ36" i="84"/>
  <c r="FI36" i="84"/>
  <c r="FH36" i="84"/>
  <c r="FG36" i="84"/>
  <c r="FF36" i="84"/>
  <c r="FE36" i="84"/>
  <c r="FD36" i="84"/>
  <c r="FC36" i="84"/>
  <c r="FB36" i="84"/>
  <c r="FA36" i="84"/>
  <c r="EX36" i="84"/>
  <c r="EW36" i="84"/>
  <c r="EV36" i="84"/>
  <c r="EU36" i="84"/>
  <c r="ET36" i="84"/>
  <c r="ES36" i="84"/>
  <c r="ER36" i="84"/>
  <c r="EQ36" i="84"/>
  <c r="EP36" i="84"/>
  <c r="EO36" i="84"/>
  <c r="EN36" i="84"/>
  <c r="EM36" i="84"/>
  <c r="EJ36" i="84"/>
  <c r="EI36" i="84"/>
  <c r="EH36" i="84"/>
  <c r="EG36" i="84"/>
  <c r="EF36" i="84"/>
  <c r="EE36" i="84"/>
  <c r="ED36" i="84"/>
  <c r="EC36" i="84"/>
  <c r="EB36" i="84"/>
  <c r="EA36" i="84"/>
  <c r="DZ36" i="84"/>
  <c r="DY36" i="84"/>
  <c r="DV36" i="84"/>
  <c r="DU36" i="84"/>
  <c r="DT36" i="84"/>
  <c r="DS36" i="84"/>
  <c r="DR36" i="84"/>
  <c r="DQ36" i="84"/>
  <c r="DP36" i="84"/>
  <c r="DO36" i="84"/>
  <c r="DN36" i="84"/>
  <c r="DM36" i="84"/>
  <c r="DL36" i="84"/>
  <c r="DK36" i="84"/>
  <c r="DH36" i="84"/>
  <c r="DG36" i="84"/>
  <c r="DF36" i="84"/>
  <c r="DE36" i="84"/>
  <c r="DD36" i="84"/>
  <c r="DC36" i="84"/>
  <c r="DB36" i="84"/>
  <c r="DA36" i="84"/>
  <c r="CZ36" i="84"/>
  <c r="CY36" i="84"/>
  <c r="CX36" i="84"/>
  <c r="CW36" i="84"/>
  <c r="CT36" i="84"/>
  <c r="CS36" i="84"/>
  <c r="CR36" i="84"/>
  <c r="CQ36" i="84"/>
  <c r="CP36" i="84"/>
  <c r="CO36" i="84"/>
  <c r="CN36" i="84"/>
  <c r="CM36" i="84"/>
  <c r="CL36" i="84"/>
  <c r="CK36" i="84"/>
  <c r="CJ36" i="84"/>
  <c r="CI36" i="84"/>
  <c r="CF36" i="84"/>
  <c r="CE36" i="84"/>
  <c r="CD36" i="84"/>
  <c r="CC36" i="84"/>
  <c r="CB36" i="84"/>
  <c r="CA36" i="84"/>
  <c r="BZ36" i="84"/>
  <c r="BY36" i="84"/>
  <c r="BX36" i="84"/>
  <c r="BW36" i="84"/>
  <c r="BV36" i="84"/>
  <c r="BU36" i="84"/>
  <c r="BR36" i="84"/>
  <c r="BQ36" i="84"/>
  <c r="BP36" i="84"/>
  <c r="BO36" i="84"/>
  <c r="BN36" i="84"/>
  <c r="BM36" i="84"/>
  <c r="BL36" i="84"/>
  <c r="BK36" i="84"/>
  <c r="BJ36" i="84"/>
  <c r="BI36" i="84"/>
  <c r="BH36" i="84"/>
  <c r="BG36" i="84"/>
  <c r="BD36" i="84"/>
  <c r="BC36" i="84"/>
  <c r="BB36" i="84"/>
  <c r="BA36" i="84"/>
  <c r="AZ36" i="84"/>
  <c r="AY36" i="84"/>
  <c r="AX36" i="84"/>
  <c r="AW36" i="84"/>
  <c r="AV36" i="84"/>
  <c r="AU36" i="84"/>
  <c r="AT36" i="84"/>
  <c r="AS36" i="84"/>
  <c r="AP36" i="84"/>
  <c r="AO36" i="84"/>
  <c r="AN36" i="84"/>
  <c r="AM36" i="84"/>
  <c r="AL36" i="84"/>
  <c r="AK36" i="84"/>
  <c r="AJ36" i="84"/>
  <c r="AI36" i="84"/>
  <c r="AH36" i="84"/>
  <c r="AG36" i="84"/>
  <c r="AF36" i="84"/>
  <c r="AE36" i="84"/>
  <c r="AB36" i="84"/>
  <c r="AA36" i="84"/>
  <c r="Z36" i="84"/>
  <c r="Y36" i="84"/>
  <c r="X36" i="84"/>
  <c r="W36" i="84"/>
  <c r="V36" i="84"/>
  <c r="U36" i="84"/>
  <c r="T36" i="84"/>
  <c r="S36" i="84"/>
  <c r="R36" i="84"/>
  <c r="Q36" i="84"/>
  <c r="N36" i="84"/>
  <c r="M36" i="84"/>
  <c r="L36" i="84"/>
  <c r="K36" i="84"/>
  <c r="J36" i="84"/>
  <c r="I36" i="84"/>
  <c r="H36" i="84"/>
  <c r="G36" i="84"/>
  <c r="F36" i="84"/>
  <c r="E36" i="84"/>
  <c r="D36" i="84"/>
  <c r="C36" i="84"/>
  <c r="FL33" i="84"/>
  <c r="FK33" i="84"/>
  <c r="FJ33" i="84"/>
  <c r="FI33" i="84"/>
  <c r="FH33" i="84"/>
  <c r="FG33" i="84"/>
  <c r="FF33" i="84"/>
  <c r="FE33" i="84"/>
  <c r="FD33" i="84"/>
  <c r="FC33" i="84"/>
  <c r="FB33" i="84"/>
  <c r="FA33" i="84"/>
  <c r="EX33" i="84"/>
  <c r="EW33" i="84"/>
  <c r="EV33" i="84"/>
  <c r="EU33" i="84"/>
  <c r="ET33" i="84"/>
  <c r="ES33" i="84"/>
  <c r="ER33" i="84"/>
  <c r="EQ33" i="84"/>
  <c r="EP33" i="84"/>
  <c r="EO33" i="84"/>
  <c r="EN33" i="84"/>
  <c r="EM33" i="84"/>
  <c r="EJ33" i="84"/>
  <c r="EI33" i="84"/>
  <c r="EH33" i="84"/>
  <c r="EG33" i="84"/>
  <c r="EF33" i="84"/>
  <c r="EE33" i="84"/>
  <c r="ED33" i="84"/>
  <c r="EC33" i="84"/>
  <c r="EB33" i="84"/>
  <c r="EA33" i="84"/>
  <c r="DZ33" i="84"/>
  <c r="DY33" i="84"/>
  <c r="DV33" i="84"/>
  <c r="DU33" i="84"/>
  <c r="DT33" i="84"/>
  <c r="DS33" i="84"/>
  <c r="DR33" i="84"/>
  <c r="DQ33" i="84"/>
  <c r="DP33" i="84"/>
  <c r="DO33" i="84"/>
  <c r="DN33" i="84"/>
  <c r="DM33" i="84"/>
  <c r="DL33" i="84"/>
  <c r="DK33" i="84"/>
  <c r="DH33" i="84"/>
  <c r="DG33" i="84"/>
  <c r="DF33" i="84"/>
  <c r="DE33" i="84"/>
  <c r="DD33" i="84"/>
  <c r="DC33" i="84"/>
  <c r="DB33" i="84"/>
  <c r="DA33" i="84"/>
  <c r="CZ33" i="84"/>
  <c r="CY33" i="84"/>
  <c r="CX33" i="84"/>
  <c r="CW33" i="84"/>
  <c r="CT33" i="84"/>
  <c r="CS33" i="84"/>
  <c r="CR33" i="84"/>
  <c r="CQ33" i="84"/>
  <c r="CP33" i="84"/>
  <c r="CO33" i="84"/>
  <c r="CN33" i="84"/>
  <c r="CM33" i="84"/>
  <c r="CL33" i="84"/>
  <c r="CK33" i="84"/>
  <c r="CJ33" i="84"/>
  <c r="CI33" i="84"/>
  <c r="CF33" i="84"/>
  <c r="CE33" i="84"/>
  <c r="CD33" i="84"/>
  <c r="CC33" i="84"/>
  <c r="CB33" i="84"/>
  <c r="CA33" i="84"/>
  <c r="BZ33" i="84"/>
  <c r="BY33" i="84"/>
  <c r="BX33" i="84"/>
  <c r="BW33" i="84"/>
  <c r="BV33" i="84"/>
  <c r="BU33" i="84"/>
  <c r="BR33" i="84"/>
  <c r="BQ33" i="84"/>
  <c r="BP33" i="84"/>
  <c r="BO33" i="84"/>
  <c r="BN33" i="84"/>
  <c r="BM33" i="84"/>
  <c r="BL33" i="84"/>
  <c r="BK33" i="84"/>
  <c r="BJ33" i="84"/>
  <c r="BI33" i="84"/>
  <c r="BH33" i="84"/>
  <c r="BG33" i="84"/>
  <c r="BD33" i="84"/>
  <c r="BC33" i="84"/>
  <c r="BB33" i="84"/>
  <c r="BA33" i="84"/>
  <c r="AZ33" i="84"/>
  <c r="AY33" i="84"/>
  <c r="AX33" i="84"/>
  <c r="AW33" i="84"/>
  <c r="AV33" i="84"/>
  <c r="AU33" i="84"/>
  <c r="AT33" i="84"/>
  <c r="AS33" i="84"/>
  <c r="AP33" i="84"/>
  <c r="AO33" i="84"/>
  <c r="AN33" i="84"/>
  <c r="AM33" i="84"/>
  <c r="AL33" i="84"/>
  <c r="AK33" i="84"/>
  <c r="AJ33" i="84"/>
  <c r="AI33" i="84"/>
  <c r="AH33" i="84"/>
  <c r="AG33" i="84"/>
  <c r="AF33" i="84"/>
  <c r="AE33" i="84"/>
  <c r="AB33" i="84"/>
  <c r="AA33" i="84"/>
  <c r="Z33" i="84"/>
  <c r="Y33" i="84"/>
  <c r="X33" i="84"/>
  <c r="W33" i="84"/>
  <c r="V33" i="84"/>
  <c r="U33" i="84"/>
  <c r="T33" i="84"/>
  <c r="S33" i="84"/>
  <c r="R33" i="84"/>
  <c r="Q33" i="84"/>
  <c r="N33" i="84"/>
  <c r="M33" i="84"/>
  <c r="L33" i="84"/>
  <c r="K33" i="84"/>
  <c r="J33" i="84"/>
  <c r="I33" i="84"/>
  <c r="H33" i="84"/>
  <c r="G33" i="84"/>
  <c r="F33" i="84"/>
  <c r="E33" i="84"/>
  <c r="D33" i="84"/>
  <c r="C33" i="84"/>
  <c r="FL31" i="84"/>
  <c r="FK31" i="84"/>
  <c r="FJ31" i="84"/>
  <c r="FI31" i="84"/>
  <c r="FH31" i="84"/>
  <c r="FG31" i="84"/>
  <c r="FF31" i="84"/>
  <c r="FE31" i="84"/>
  <c r="FD31" i="84"/>
  <c r="FC31" i="84"/>
  <c r="FB31" i="84"/>
  <c r="FA31" i="84"/>
  <c r="EX31" i="84"/>
  <c r="EW31" i="84"/>
  <c r="EV31" i="84"/>
  <c r="EU31" i="84"/>
  <c r="ET31" i="84"/>
  <c r="ES31" i="84"/>
  <c r="ER31" i="84"/>
  <c r="EQ31" i="84"/>
  <c r="EP31" i="84"/>
  <c r="EO31" i="84"/>
  <c r="EN31" i="84"/>
  <c r="EM31" i="84"/>
  <c r="EJ31" i="84"/>
  <c r="EI31" i="84"/>
  <c r="EH31" i="84"/>
  <c r="EG31" i="84"/>
  <c r="EF31" i="84"/>
  <c r="EE31" i="84"/>
  <c r="ED31" i="84"/>
  <c r="EC31" i="84"/>
  <c r="EB31" i="84"/>
  <c r="EA31" i="84"/>
  <c r="DZ31" i="84"/>
  <c r="DY31" i="84"/>
  <c r="DV31" i="84"/>
  <c r="DU31" i="84"/>
  <c r="DT31" i="84"/>
  <c r="DS31" i="84"/>
  <c r="DR31" i="84"/>
  <c r="DQ31" i="84"/>
  <c r="DP31" i="84"/>
  <c r="DO31" i="84"/>
  <c r="DN31" i="84"/>
  <c r="DM31" i="84"/>
  <c r="DL31" i="84"/>
  <c r="DK31" i="84"/>
  <c r="DH31" i="84"/>
  <c r="DG31" i="84"/>
  <c r="DF31" i="84"/>
  <c r="DE31" i="84"/>
  <c r="DD31" i="84"/>
  <c r="DC31" i="84"/>
  <c r="DB31" i="84"/>
  <c r="DA31" i="84"/>
  <c r="CZ31" i="84"/>
  <c r="CY31" i="84"/>
  <c r="CX31" i="84"/>
  <c r="CW31" i="84"/>
  <c r="CT31" i="84"/>
  <c r="CS31" i="84"/>
  <c r="CR31" i="84"/>
  <c r="CQ31" i="84"/>
  <c r="CP31" i="84"/>
  <c r="CO31" i="84"/>
  <c r="CN31" i="84"/>
  <c r="CM31" i="84"/>
  <c r="CL31" i="84"/>
  <c r="CK31" i="84"/>
  <c r="CJ31" i="84"/>
  <c r="CI31" i="84"/>
  <c r="CF31" i="84"/>
  <c r="CE31" i="84"/>
  <c r="CD31" i="84"/>
  <c r="CC31" i="84"/>
  <c r="CB31" i="84"/>
  <c r="CA31" i="84"/>
  <c r="BZ31" i="84"/>
  <c r="BY31" i="84"/>
  <c r="BX31" i="84"/>
  <c r="BW31" i="84"/>
  <c r="BV31" i="84"/>
  <c r="BU31" i="84"/>
  <c r="BR31" i="84"/>
  <c r="BQ31" i="84"/>
  <c r="BP31" i="84"/>
  <c r="BO31" i="84"/>
  <c r="BN31" i="84"/>
  <c r="BM31" i="84"/>
  <c r="BL31" i="84"/>
  <c r="BK31" i="84"/>
  <c r="BJ31" i="84"/>
  <c r="BI31" i="84"/>
  <c r="BH31" i="84"/>
  <c r="BG31" i="84"/>
  <c r="BD31" i="84"/>
  <c r="BC31" i="84"/>
  <c r="BB31" i="84"/>
  <c r="BA31" i="84"/>
  <c r="AZ31" i="84"/>
  <c r="AY31" i="84"/>
  <c r="AX31" i="84"/>
  <c r="AW31" i="84"/>
  <c r="AV31" i="84"/>
  <c r="AU31" i="84"/>
  <c r="AT31" i="84"/>
  <c r="AS31" i="84"/>
  <c r="AP31" i="84"/>
  <c r="AO31" i="84"/>
  <c r="AN31" i="84"/>
  <c r="AM31" i="84"/>
  <c r="AL31" i="84"/>
  <c r="AK31" i="84"/>
  <c r="AJ31" i="84"/>
  <c r="AI31" i="84"/>
  <c r="AH31" i="84"/>
  <c r="AG31" i="84"/>
  <c r="AF31" i="84"/>
  <c r="AE31" i="84"/>
  <c r="AB31" i="84"/>
  <c r="AA31" i="84"/>
  <c r="Z31" i="84"/>
  <c r="Y31" i="84"/>
  <c r="X31" i="84"/>
  <c r="W31" i="84"/>
  <c r="V31" i="84"/>
  <c r="U31" i="84"/>
  <c r="T31" i="84"/>
  <c r="S31" i="84"/>
  <c r="R31" i="84"/>
  <c r="Q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FL9" i="84"/>
  <c r="FK9" i="84"/>
  <c r="FJ9" i="84"/>
  <c r="FI9" i="84"/>
  <c r="FH9" i="84"/>
  <c r="FG9" i="84"/>
  <c r="FF9" i="84"/>
  <c r="FE9" i="84"/>
  <c r="FD9" i="84"/>
  <c r="FC9" i="84"/>
  <c r="FB9" i="84"/>
  <c r="FA9" i="84"/>
  <c r="EX9" i="84"/>
  <c r="EW9" i="84"/>
  <c r="EV9" i="84"/>
  <c r="EU9" i="84"/>
  <c r="ET9" i="84"/>
  <c r="ES9" i="84"/>
  <c r="ER9" i="84"/>
  <c r="EQ9" i="84"/>
  <c r="EP9" i="84"/>
  <c r="EO9" i="84"/>
  <c r="EN9" i="84"/>
  <c r="EM9" i="84"/>
  <c r="EJ9" i="84"/>
  <c r="EI9" i="84"/>
  <c r="EH9" i="84"/>
  <c r="EG9" i="84"/>
  <c r="EF9" i="84"/>
  <c r="EE9" i="84"/>
  <c r="ED9" i="84"/>
  <c r="EC9" i="84"/>
  <c r="EB9" i="84"/>
  <c r="EA9" i="84"/>
  <c r="DZ9" i="84"/>
  <c r="DY9" i="84"/>
  <c r="DV9" i="84"/>
  <c r="DU9" i="84"/>
  <c r="DT9" i="84"/>
  <c r="DS9" i="84"/>
  <c r="DR9" i="84"/>
  <c r="DQ9" i="84"/>
  <c r="DP9" i="84"/>
  <c r="DO9" i="84"/>
  <c r="DN9" i="84"/>
  <c r="DM9" i="84"/>
  <c r="DL9" i="84"/>
  <c r="DK9" i="84"/>
  <c r="DH9" i="84"/>
  <c r="DG9" i="84"/>
  <c r="DF9" i="84"/>
  <c r="DE9" i="84"/>
  <c r="DD9" i="84"/>
  <c r="DC9" i="84"/>
  <c r="DB9" i="84"/>
  <c r="DA9" i="84"/>
  <c r="CZ9" i="84"/>
  <c r="CY9" i="84"/>
  <c r="CX9" i="84"/>
  <c r="CW9" i="84"/>
  <c r="CT9" i="84"/>
  <c r="CS9" i="84"/>
  <c r="CR9" i="84"/>
  <c r="CQ9" i="84"/>
  <c r="CP9" i="84"/>
  <c r="CO9" i="84"/>
  <c r="CN9" i="84"/>
  <c r="CM9" i="84"/>
  <c r="CL9" i="84"/>
  <c r="CK9" i="84"/>
  <c r="CJ9" i="84"/>
  <c r="CI9" i="84"/>
  <c r="CF9" i="84"/>
  <c r="CE9" i="84"/>
  <c r="CD9" i="84"/>
  <c r="CC9" i="84"/>
  <c r="CB9" i="84"/>
  <c r="CA9" i="84"/>
  <c r="BZ9" i="84"/>
  <c r="BY9" i="84"/>
  <c r="BX9" i="84"/>
  <c r="BW9" i="84"/>
  <c r="BV9" i="84"/>
  <c r="BU9" i="84"/>
  <c r="BR9" i="84"/>
  <c r="BQ9" i="84"/>
  <c r="BP9" i="84"/>
  <c r="BO9" i="84"/>
  <c r="BN9" i="84"/>
  <c r="BM9" i="84"/>
  <c r="BL9" i="84"/>
  <c r="BK9" i="84"/>
  <c r="BJ9" i="84"/>
  <c r="BI9" i="84"/>
  <c r="BH9" i="84"/>
  <c r="BG9" i="84"/>
  <c r="BD9" i="84"/>
  <c r="BC9" i="84"/>
  <c r="BB9" i="84"/>
  <c r="BA9" i="84"/>
  <c r="AZ9" i="84"/>
  <c r="AY9" i="84"/>
  <c r="AX9" i="84"/>
  <c r="AW9" i="84"/>
  <c r="AV9" i="84"/>
  <c r="AU9" i="84"/>
  <c r="AT9" i="84"/>
  <c r="AS9" i="84"/>
  <c r="AP9" i="84"/>
  <c r="AO9" i="84"/>
  <c r="AN9" i="84"/>
  <c r="AM9" i="84"/>
  <c r="AL9" i="84"/>
  <c r="AK9" i="84"/>
  <c r="AJ9" i="84"/>
  <c r="AI9" i="84"/>
  <c r="AH9" i="84"/>
  <c r="AG9" i="84"/>
  <c r="AF9" i="84"/>
  <c r="AE9" i="84"/>
  <c r="AB9" i="84"/>
  <c r="AA9" i="84"/>
  <c r="Z9" i="84"/>
  <c r="Y9" i="84"/>
  <c r="X9" i="84"/>
  <c r="W9" i="84"/>
  <c r="V9" i="84"/>
  <c r="U9" i="84"/>
  <c r="T9" i="84"/>
  <c r="S9" i="84"/>
  <c r="R9" i="84"/>
  <c r="Q9" i="84"/>
  <c r="N9" i="84"/>
  <c r="M9" i="84"/>
  <c r="L9" i="84"/>
  <c r="K9" i="84"/>
  <c r="J9" i="84"/>
  <c r="I9" i="84"/>
  <c r="H9" i="84"/>
  <c r="G9" i="84"/>
  <c r="F9" i="84"/>
  <c r="E9" i="84"/>
  <c r="D9" i="84"/>
  <c r="C9" i="84"/>
  <c r="FL36" i="93"/>
  <c r="FK36" i="93"/>
  <c r="FJ36" i="93"/>
  <c r="FI36" i="93"/>
  <c r="FH36" i="93"/>
  <c r="FG36" i="93"/>
  <c r="FF36" i="93"/>
  <c r="FE36" i="93"/>
  <c r="FD36" i="93"/>
  <c r="FC36" i="93"/>
  <c r="FB36" i="93"/>
  <c r="FA36" i="93"/>
  <c r="EX36" i="93"/>
  <c r="EW36" i="93"/>
  <c r="EV36" i="93"/>
  <c r="EU36" i="93"/>
  <c r="ET36" i="93"/>
  <c r="ES36" i="93"/>
  <c r="ER36" i="93"/>
  <c r="EQ36" i="93"/>
  <c r="EP36" i="93"/>
  <c r="EO36" i="93"/>
  <c r="EN36" i="93"/>
  <c r="EM36" i="93"/>
  <c r="EJ36" i="93"/>
  <c r="EI36" i="93"/>
  <c r="EH36" i="93"/>
  <c r="EG36" i="93"/>
  <c r="EF36" i="93"/>
  <c r="EE36" i="93"/>
  <c r="ED36" i="93"/>
  <c r="EC36" i="93"/>
  <c r="EB36" i="93"/>
  <c r="EA36" i="93"/>
  <c r="DZ36" i="93"/>
  <c r="DY36" i="93"/>
  <c r="DV36" i="93"/>
  <c r="DU36" i="93"/>
  <c r="DT36" i="93"/>
  <c r="DS36" i="93"/>
  <c r="DR36" i="93"/>
  <c r="DQ36" i="93"/>
  <c r="DP36" i="93"/>
  <c r="DO36" i="93"/>
  <c r="DN36" i="93"/>
  <c r="DM36" i="93"/>
  <c r="DL36" i="93"/>
  <c r="DK36" i="93"/>
  <c r="DH36" i="93"/>
  <c r="DG36" i="93"/>
  <c r="DF36" i="93"/>
  <c r="DE36" i="93"/>
  <c r="DD36" i="93"/>
  <c r="DC36" i="93"/>
  <c r="DB36" i="93"/>
  <c r="DA36" i="93"/>
  <c r="CZ36" i="93"/>
  <c r="CY36" i="93"/>
  <c r="CX36" i="93"/>
  <c r="CW36" i="93"/>
  <c r="CT36" i="93"/>
  <c r="CS36" i="93"/>
  <c r="CR36" i="93"/>
  <c r="CQ36" i="93"/>
  <c r="CP36" i="93"/>
  <c r="CO36" i="93"/>
  <c r="CN36" i="93"/>
  <c r="CM36" i="93"/>
  <c r="CL36" i="93"/>
  <c r="CK36" i="93"/>
  <c r="CJ36" i="93"/>
  <c r="CI36" i="93"/>
  <c r="CF36" i="93"/>
  <c r="CE36" i="93"/>
  <c r="CD36" i="93"/>
  <c r="CC36" i="93"/>
  <c r="CB36" i="93"/>
  <c r="CA36" i="93"/>
  <c r="BZ36" i="93"/>
  <c r="BY36" i="93"/>
  <c r="BX36" i="93"/>
  <c r="BW36" i="93"/>
  <c r="BV36" i="93"/>
  <c r="BU36" i="93"/>
  <c r="BR36" i="93"/>
  <c r="BQ36" i="93"/>
  <c r="BP36" i="93"/>
  <c r="BO36" i="93"/>
  <c r="BN36" i="93"/>
  <c r="BM36" i="93"/>
  <c r="BL36" i="93"/>
  <c r="BK36" i="93"/>
  <c r="BJ36" i="93"/>
  <c r="BI36" i="93"/>
  <c r="BH36" i="93"/>
  <c r="BG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R17" i="92" l="1"/>
  <c r="AT17" i="92"/>
  <c r="BV17" i="92"/>
  <c r="CX17" i="92"/>
  <c r="DZ17" i="92"/>
  <c r="FB17" i="92"/>
  <c r="H17" i="92"/>
  <c r="AJ17" i="92"/>
  <c r="BL17" i="92"/>
  <c r="CN17" i="92"/>
  <c r="DP17" i="92"/>
  <c r="ER17" i="92"/>
  <c r="EH17" i="92"/>
  <c r="Z17" i="92"/>
  <c r="DF17" i="92"/>
  <c r="FJ17" i="92"/>
  <c r="CD17" i="92"/>
  <c r="G17" i="92"/>
  <c r="Q17" i="92"/>
  <c r="Y17" i="92"/>
  <c r="AI17" i="92"/>
  <c r="AS17" i="92"/>
  <c r="D17" i="92"/>
  <c r="L17" i="92"/>
  <c r="V17" i="92"/>
  <c r="AF17" i="92"/>
  <c r="AN17" i="92"/>
  <c r="AX17" i="92"/>
  <c r="BH17" i="92"/>
  <c r="BP17" i="92"/>
  <c r="BZ17" i="92"/>
  <c r="CJ17" i="92"/>
  <c r="CR17" i="92"/>
  <c r="DB17" i="92"/>
  <c r="DL17" i="92"/>
  <c r="DT17" i="92"/>
  <c r="ED17" i="92"/>
  <c r="EN17" i="92"/>
  <c r="EV17" i="92"/>
  <c r="FF17" i="92"/>
  <c r="BA17" i="92"/>
  <c r="BK17" i="92"/>
  <c r="BU17" i="92"/>
  <c r="CC17" i="92"/>
  <c r="CM17" i="92"/>
  <c r="CW17" i="92"/>
  <c r="DE17" i="92"/>
  <c r="DO17" i="92"/>
  <c r="DY17" i="92"/>
  <c r="EG17" i="92"/>
  <c r="EQ17" i="92"/>
  <c r="FA17" i="92"/>
  <c r="FI17" i="92"/>
  <c r="BB17" i="92"/>
  <c r="C17" i="92"/>
  <c r="K17" i="92"/>
  <c r="U17" i="92"/>
  <c r="AE17" i="92"/>
  <c r="AM17" i="92"/>
  <c r="AW17" i="92"/>
  <c r="BG17" i="92"/>
  <c r="BO17" i="92"/>
  <c r="BY17" i="92"/>
  <c r="CI17" i="92"/>
  <c r="CQ17" i="92"/>
  <c r="DA17" i="92"/>
  <c r="DK17" i="92"/>
  <c r="DS17" i="92"/>
  <c r="EC17" i="92"/>
  <c r="EM17" i="92"/>
  <c r="EU17" i="92"/>
  <c r="FE17" i="92"/>
  <c r="AA17" i="92"/>
  <c r="BC17" i="92"/>
  <c r="CO17" i="92"/>
  <c r="DQ17" i="92"/>
  <c r="FK17" i="92"/>
  <c r="I17" i="92"/>
  <c r="AK17" i="92"/>
  <c r="BM17" i="92"/>
  <c r="CE17" i="92"/>
  <c r="DG17" i="92"/>
  <c r="EI17" i="92"/>
  <c r="FC17" i="92"/>
  <c r="J17" i="92"/>
  <c r="T17" i="92"/>
  <c r="AB17" i="92"/>
  <c r="AL17" i="92"/>
  <c r="AV17" i="92"/>
  <c r="BD17" i="92"/>
  <c r="BN17" i="92"/>
  <c r="BX17" i="92"/>
  <c r="CF17" i="92"/>
  <c r="CP17" i="92"/>
  <c r="CZ17" i="92"/>
  <c r="DH17" i="92"/>
  <c r="DR17" i="92"/>
  <c r="EB17" i="92"/>
  <c r="EJ17" i="92"/>
  <c r="ET17" i="92"/>
  <c r="FD17" i="92"/>
  <c r="FL17" i="92"/>
  <c r="S17" i="92"/>
  <c r="AU17" i="92"/>
  <c r="BW17" i="92"/>
  <c r="CY17" i="92"/>
  <c r="EA17" i="92"/>
  <c r="ES17" i="92"/>
  <c r="E17" i="92"/>
  <c r="M17" i="92"/>
  <c r="W17" i="92"/>
  <c r="AG17" i="92"/>
  <c r="AO17" i="92"/>
  <c r="AY17" i="92"/>
  <c r="BI17" i="92"/>
  <c r="BQ17" i="92"/>
  <c r="CA17" i="92"/>
  <c r="CK17" i="92"/>
  <c r="CS17" i="92"/>
  <c r="DC17" i="92"/>
  <c r="DM17" i="92"/>
  <c r="DU17" i="92"/>
  <c r="EE17" i="92"/>
  <c r="EO17" i="92"/>
  <c r="EW17" i="92"/>
  <c r="FG17" i="92"/>
  <c r="F17" i="92"/>
  <c r="N17" i="92"/>
  <c r="X17" i="92"/>
  <c r="AH17" i="92"/>
  <c r="AP17" i="92"/>
  <c r="AZ17" i="92"/>
  <c r="BJ17" i="92"/>
  <c r="BR17" i="92"/>
  <c r="CB17" i="92"/>
  <c r="CL17" i="92"/>
  <c r="CT17" i="92"/>
  <c r="DD17" i="92"/>
  <c r="DN17" i="92"/>
  <c r="DV17" i="92"/>
  <c r="EF17" i="92"/>
  <c r="EP17" i="92"/>
  <c r="EX17" i="92"/>
  <c r="FH17" i="92"/>
  <c r="FB30" i="85"/>
  <c r="FC30" i="85"/>
  <c r="FD30" i="85"/>
  <c r="FE30" i="85"/>
  <c r="FF30" i="85"/>
  <c r="FG30" i="85"/>
  <c r="FH30" i="85"/>
  <c r="FI30" i="85"/>
  <c r="FJ30" i="85"/>
  <c r="FK30" i="85"/>
  <c r="FL30" i="85"/>
  <c r="FM41" i="85"/>
  <c r="FM31" i="85"/>
  <c r="FM9" i="85"/>
  <c r="FA30" i="85"/>
  <c r="FB30" i="84"/>
  <c r="FC30" i="84"/>
  <c r="FD30" i="84"/>
  <c r="FE30" i="84"/>
  <c r="FF30" i="84"/>
  <c r="FG30" i="84"/>
  <c r="FH30" i="84"/>
  <c r="FI30" i="84"/>
  <c r="FJ30" i="84"/>
  <c r="FK30" i="84"/>
  <c r="FL30" i="84"/>
  <c r="FA30" i="84"/>
  <c r="FM39" i="84"/>
  <c r="FM42" i="93"/>
  <c r="FK35" i="84" l="1"/>
  <c r="FG37" i="93"/>
  <c r="FD37" i="93"/>
  <c r="FK9" i="93"/>
  <c r="FK8" i="93" s="1"/>
  <c r="FC9" i="93"/>
  <c r="FC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L20" i="93"/>
  <c r="FL19" i="93" s="1"/>
  <c r="FD20" i="93"/>
  <c r="FD19" i="93" s="1"/>
  <c r="FE37" i="93"/>
  <c r="FK20" i="93"/>
  <c r="FK19" i="93" s="1"/>
  <c r="FC20" i="93"/>
  <c r="FC19" i="93" s="1"/>
  <c r="FJ9" i="93"/>
  <c r="FJ8" i="93" s="1"/>
  <c r="FB9" i="93"/>
  <c r="FB8" i="93" s="1"/>
  <c r="FL37" i="93"/>
  <c r="FI9" i="93"/>
  <c r="FI8" i="93" s="1"/>
  <c r="FK37" i="93"/>
  <c r="FC37" i="93"/>
  <c r="FH9" i="93"/>
  <c r="FH8" i="93" s="1"/>
  <c r="FJ37" i="93"/>
  <c r="FB37" i="93"/>
  <c r="FH20" i="93"/>
  <c r="FH19" i="93" s="1"/>
  <c r="FG9" i="93"/>
  <c r="FG8" i="93" s="1"/>
  <c r="FF37" i="93"/>
  <c r="FI37" i="93"/>
  <c r="FI20" i="93"/>
  <c r="FI19" i="93" s="1"/>
  <c r="FG20" i="93"/>
  <c r="FG19" i="93" s="1"/>
  <c r="FF9" i="93"/>
  <c r="FF8" i="93" s="1"/>
  <c r="FF10" i="85"/>
  <c r="FF8" i="85" s="1"/>
  <c r="FH37" i="93"/>
  <c r="FF20" i="93"/>
  <c r="FF19" i="93" s="1"/>
  <c r="FE9" i="93"/>
  <c r="FE8" i="93" s="1"/>
  <c r="FK35" i="85"/>
  <c r="FG35" i="85"/>
  <c r="FF35" i="85"/>
  <c r="FJ35" i="85"/>
  <c r="FB35" i="85"/>
  <c r="FL19" i="85"/>
  <c r="FL18" i="85" s="1"/>
  <c r="FD19" i="85"/>
  <c r="FD18" i="85" s="1"/>
  <c r="FH10" i="85"/>
  <c r="FH8" i="85" s="1"/>
  <c r="FI35" i="85"/>
  <c r="FH35" i="85"/>
  <c r="FC35" i="85"/>
  <c r="FI19" i="85"/>
  <c r="FI18" i="85" s="1"/>
  <c r="FE10" i="85"/>
  <c r="FE8" i="85" s="1"/>
  <c r="FH19" i="85"/>
  <c r="FH18" i="85" s="1"/>
  <c r="FL10" i="85"/>
  <c r="FL8" i="85" s="1"/>
  <c r="FD10" i="85"/>
  <c r="FD8" i="85" s="1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E19" i="84"/>
  <c r="FE1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A10" i="84"/>
  <c r="FA8" i="84" s="1"/>
  <c r="FM11" i="84"/>
  <c r="FM26" i="84"/>
  <c r="FM23" i="84"/>
  <c r="FM25" i="84"/>
  <c r="FM27" i="84"/>
  <c r="FM31" i="84"/>
  <c r="FM13" i="84"/>
  <c r="FM14" i="84"/>
  <c r="FM40" i="84"/>
  <c r="FM12" i="84"/>
  <c r="FM21" i="84"/>
  <c r="FM22" i="84"/>
  <c r="FM24" i="84"/>
  <c r="FM29" i="84"/>
  <c r="FM37" i="84"/>
  <c r="FM38" i="84"/>
  <c r="FM28" i="84"/>
  <c r="FM36" i="84"/>
  <c r="FM30" i="84"/>
  <c r="FM20" i="84"/>
  <c r="FM9" i="84"/>
  <c r="FM26" i="93"/>
  <c r="FM22" i="93"/>
  <c r="FM41" i="93"/>
  <c r="FM28" i="93"/>
  <c r="FM30" i="93"/>
  <c r="FM10" i="93"/>
  <c r="FM14" i="93"/>
  <c r="FM12" i="93"/>
  <c r="FA37" i="93"/>
  <c r="FM40" i="93"/>
  <c r="FA20" i="93"/>
  <c r="FA19" i="93" s="1"/>
  <c r="FA9" i="93"/>
  <c r="FA8" i="93" s="1"/>
  <c r="FM27" i="93"/>
  <c r="FM38" i="93"/>
  <c r="FM16" i="93"/>
  <c r="FM24" i="93"/>
  <c r="FM32" i="93"/>
  <c r="FM36" i="93"/>
  <c r="FM15" i="93"/>
  <c r="FM25" i="93"/>
  <c r="FM31" i="93"/>
  <c r="FM13" i="93"/>
  <c r="FM21" i="93"/>
  <c r="FM29" i="93"/>
  <c r="FM43" i="93"/>
  <c r="FM23" i="93"/>
  <c r="FM39" i="93"/>
  <c r="FM11" i="93"/>
  <c r="FM8" i="85" l="1"/>
  <c r="FM10" i="85"/>
  <c r="FM35" i="85"/>
  <c r="FM19" i="85"/>
  <c r="FM19" i="84"/>
  <c r="FM10" i="84"/>
  <c r="FM35" i="84"/>
  <c r="FM18" i="84"/>
  <c r="FM8" i="84"/>
  <c r="FM37" i="93"/>
  <c r="FM20" i="93"/>
  <c r="FM19" i="93"/>
  <c r="FM9" i="93"/>
  <c r="FM18" i="85" l="1"/>
  <c r="FM8" i="93"/>
  <c r="FE34" i="92" l="1"/>
  <c r="FJ34" i="92" s="1"/>
  <c r="FM43" i="92"/>
  <c r="FJ35" i="92" l="1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D21" i="92"/>
  <c r="FC21" i="92"/>
  <c r="FK35" i="92"/>
  <c r="FC35" i="92"/>
  <c r="FH21" i="92"/>
  <c r="FE21" i="92"/>
  <c r="FE20" i="92" s="1"/>
  <c r="FF35" i="92"/>
  <c r="FK21" i="92"/>
  <c r="FJ21" i="92"/>
  <c r="FJ20" i="92" s="1"/>
  <c r="FB21" i="92"/>
  <c r="FL21" i="92"/>
  <c r="FL35" i="92"/>
  <c r="FD35" i="92"/>
  <c r="FI21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M42" i="91"/>
  <c r="FD20" i="91" l="1"/>
  <c r="FD19" i="91" s="1"/>
  <c r="FK20" i="91"/>
  <c r="FK19" i="91" s="1"/>
  <c r="FC20" i="91"/>
  <c r="FC19" i="91" s="1"/>
  <c r="FI20" i="91"/>
  <c r="FI19" i="91" s="1"/>
  <c r="FK33" i="91"/>
  <c r="FC33" i="91"/>
  <c r="FG20" i="91"/>
  <c r="FG19" i="91" s="1"/>
  <c r="FM35" i="92"/>
  <c r="FM17" i="92"/>
  <c r="FM21" i="92"/>
  <c r="FE33" i="91"/>
  <c r="FJ33" i="91"/>
  <c r="FB33" i="91"/>
  <c r="FI33" i="91"/>
  <c r="FG33" i="91"/>
  <c r="FE10" i="91"/>
  <c r="FI10" i="91"/>
  <c r="FF33" i="91"/>
  <c r="FL10" i="91"/>
  <c r="FD10" i="91"/>
  <c r="FH10" i="91"/>
  <c r="FH33" i="91"/>
  <c r="FL33" i="91"/>
  <c r="FD33" i="91"/>
  <c r="FF10" i="91"/>
  <c r="FG10" i="91"/>
  <c r="FK10" i="91"/>
  <c r="FC10" i="91"/>
  <c r="FJ10" i="91"/>
  <c r="FM35" i="91"/>
  <c r="FM22" i="91"/>
  <c r="FM24" i="91"/>
  <c r="FM21" i="91"/>
  <c r="FA33" i="91"/>
  <c r="FM31" i="91"/>
  <c r="FM23" i="91"/>
  <c r="FM34" i="91"/>
  <c r="FM27" i="91"/>
  <c r="FM11" i="91"/>
  <c r="FM13" i="91"/>
  <c r="FM9" i="91"/>
  <c r="FM15" i="91"/>
  <c r="FM12" i="91"/>
  <c r="FM14" i="91"/>
  <c r="FM28" i="91"/>
  <c r="FM29" i="91"/>
  <c r="FM30" i="91"/>
  <c r="FM25" i="91"/>
  <c r="FF20" i="91" l="1"/>
  <c r="FF19" i="91" s="1"/>
  <c r="FB20" i="91"/>
  <c r="FL20" i="91"/>
  <c r="FL19" i="91" s="1"/>
  <c r="FH20" i="91"/>
  <c r="FH19" i="91" s="1"/>
  <c r="FE20" i="91"/>
  <c r="FE19" i="91" s="1"/>
  <c r="FM26" i="91"/>
  <c r="FA20" i="91"/>
  <c r="FJ20" i="91"/>
  <c r="FJ19" i="91" s="1"/>
  <c r="FD8" i="91"/>
  <c r="FL8" i="91"/>
  <c r="FJ8" i="91"/>
  <c r="FF8" i="91"/>
  <c r="FC8" i="91"/>
  <c r="FK8" i="91"/>
  <c r="FG8" i="91"/>
  <c r="FI8" i="91"/>
  <c r="FE8" i="91"/>
  <c r="FH8" i="91"/>
  <c r="FM10" i="92"/>
  <c r="FM33" i="91"/>
  <c r="FM20" i="91" l="1"/>
  <c r="FM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W34" i="92" s="1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Q34" i="92" s="1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T34" i="92" s="1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G34" i="92" s="1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34" i="92" l="1"/>
  <c r="FH20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F20" i="92"/>
  <c r="FI34" i="92"/>
  <c r="FD20" i="92"/>
  <c r="FL34" i="92"/>
  <c r="FG20" i="92"/>
  <c r="AC20" i="92"/>
  <c r="BR20" i="92"/>
  <c r="BS34" i="92"/>
  <c r="EY20" i="92"/>
  <c r="FI20" i="92" l="1"/>
  <c r="FL20" i="92"/>
  <c r="FK20" i="92"/>
  <c r="BS20" i="92"/>
  <c r="FM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M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M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M32" i="91" l="1"/>
  <c r="FA19" i="91"/>
  <c r="FM16" i="91"/>
  <c r="FA10" i="91"/>
  <c r="EK43" i="91" l="1"/>
  <c r="FM10" i="91"/>
  <c r="FA8" i="91"/>
  <c r="FM19" i="91"/>
  <c r="FM8" i="91" l="1"/>
  <c r="FM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M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L17" i="93"/>
  <c r="FD17" i="93"/>
  <c r="FC17" i="93"/>
  <c r="FI17" i="93"/>
  <c r="FE17" i="93"/>
  <c r="FJ17" i="93"/>
  <c r="FF17" i="93"/>
  <c r="FH17" i="93" l="1"/>
  <c r="FG17" i="93"/>
  <c r="FK17" i="93"/>
  <c r="FL16" i="85" l="1"/>
  <c r="FE16" i="85"/>
  <c r="FM7" i="93"/>
  <c r="FA17" i="93"/>
  <c r="FA16" i="85"/>
  <c r="FF16" i="85"/>
  <c r="FM17" i="93" l="1"/>
  <c r="FK16" i="85"/>
  <c r="FG16" i="85"/>
  <c r="FC16" i="85"/>
  <c r="FB16" i="84"/>
  <c r="FD16" i="84"/>
  <c r="FF16" i="84"/>
  <c r="FJ16" i="84"/>
  <c r="FL16" i="84"/>
  <c r="FH16" i="85"/>
  <c r="FD16" i="85"/>
  <c r="FI16" i="85"/>
  <c r="FJ16" i="85"/>
  <c r="FH16" i="84" l="1"/>
  <c r="FE16" i="84"/>
  <c r="FG16" i="84"/>
  <c r="FC16" i="84"/>
  <c r="FK16" i="84"/>
  <c r="FI16" i="84"/>
  <c r="FB16" i="85"/>
  <c r="FM7" i="85"/>
  <c r="FM7" i="84"/>
  <c r="FA16" i="84"/>
  <c r="FK32" i="85"/>
  <c r="FG32" i="85"/>
  <c r="FI32" i="85"/>
  <c r="FH32" i="85"/>
  <c r="FJ32" i="85"/>
  <c r="FJ17" i="85" s="1"/>
  <c r="FE32" i="85"/>
  <c r="FM16" i="85" l="1"/>
  <c r="FF32" i="85"/>
  <c r="FH17" i="85"/>
  <c r="FE17" i="85"/>
  <c r="FI17" i="85"/>
  <c r="FM16" i="84"/>
  <c r="FL32" i="85"/>
  <c r="FG17" i="85"/>
  <c r="FK17" i="85"/>
  <c r="FD18" i="92" l="1"/>
  <c r="FG18" i="92"/>
  <c r="FL17" i="85"/>
  <c r="FF17" i="85"/>
  <c r="FK18" i="92"/>
  <c r="FL18" i="92"/>
  <c r="FH18" i="92"/>
  <c r="FI18" i="92"/>
  <c r="FJ18" i="92" l="1"/>
  <c r="FM7" i="92"/>
  <c r="FA18" i="92"/>
  <c r="FE18" i="92"/>
  <c r="FC18" i="92"/>
  <c r="FB18" i="92" l="1"/>
  <c r="FF18" i="92"/>
  <c r="EW17" i="93"/>
  <c r="FM18" i="92" l="1"/>
  <c r="EX16" i="85"/>
  <c r="EV17" i="93"/>
  <c r="EP17" i="93"/>
  <c r="EX17" i="93"/>
  <c r="EV16" i="85"/>
  <c r="EW16" i="84"/>
  <c r="EN17" i="93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P18" i="92"/>
  <c r="EN16" i="84"/>
  <c r="EY16" i="84" s="1"/>
  <c r="ET18" i="92"/>
  <c r="EY7" i="93"/>
  <c r="EM17" i="93"/>
  <c r="EQ18" i="92"/>
  <c r="EN16" i="85"/>
  <c r="EY16" i="85" l="1"/>
  <c r="EY17" i="93"/>
  <c r="FM7" i="91"/>
  <c r="FK17" i="91"/>
  <c r="EY18" i="92"/>
  <c r="FG17" i="91"/>
  <c r="FI17" i="91"/>
  <c r="FE17" i="91"/>
  <c r="FF17" i="91"/>
  <c r="FH17" i="91"/>
  <c r="FJ17" i="91"/>
  <c r="FL17" i="91"/>
  <c r="FB17" i="91"/>
  <c r="FC17" i="91"/>
  <c r="FD17" i="91"/>
  <c r="FM17" i="91" l="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BS16" i="85" l="1"/>
  <c r="AQ16" i="85"/>
  <c r="DK16" i="85"/>
  <c r="DW7" i="85"/>
  <c r="AC16" i="85"/>
  <c r="AC16" i="84"/>
  <c r="BS16" i="84"/>
  <c r="BE16" i="85"/>
  <c r="BE16" i="84"/>
  <c r="AE16" i="84"/>
  <c r="AQ7" i="84"/>
  <c r="O16" i="85"/>
  <c r="C16" i="84"/>
  <c r="O7" i="84"/>
  <c r="DW16" i="85" l="1"/>
  <c r="AQ16" i="84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DM18" i="92"/>
  <c r="DT18" i="92"/>
  <c r="AC18" i="92"/>
  <c r="DP18" i="92"/>
  <c r="O18" i="92"/>
  <c r="BE7" i="92"/>
  <c r="DU18" i="92"/>
  <c r="BS18" i="92"/>
  <c r="AQ18" i="92"/>
  <c r="DW7" i="92"/>
  <c r="BE18" i="92" l="1"/>
  <c r="DW18" i="92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7" i="85"/>
  <c r="DI16" i="85" l="1"/>
  <c r="CT16" i="85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l="1"/>
  <c r="CS16" i="84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l="1"/>
  <c r="DK17" i="9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D32" i="84" l="1"/>
  <c r="FF32" i="84"/>
  <c r="FJ32" i="84"/>
  <c r="FI32" i="84"/>
  <c r="FG32" i="84" l="1"/>
  <c r="FI17" i="84"/>
  <c r="FK32" i="84"/>
  <c r="FE32" i="84"/>
  <c r="FJ17" i="84"/>
  <c r="FF17" i="84"/>
  <c r="FD17" i="84"/>
  <c r="FL32" i="84"/>
  <c r="FK17" i="84" l="1"/>
  <c r="FL17" i="84"/>
  <c r="FE17" i="84"/>
  <c r="FG17" i="84"/>
  <c r="FH32" i="84"/>
  <c r="FH17" i="84" l="1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M34" i="84"/>
  <c r="FB17" i="84" l="1"/>
  <c r="FA32" i="84"/>
  <c r="FC32" i="84"/>
  <c r="FC17" i="84" l="1"/>
  <c r="FA17" i="84"/>
  <c r="FM32" i="84"/>
  <c r="FM33" i="84"/>
  <c r="FM17" i="84" l="1"/>
  <c r="FC32" i="85" l="1"/>
  <c r="FD32" i="85" l="1"/>
  <c r="FC17" i="85"/>
  <c r="FD17" i="85" l="1"/>
  <c r="FB32" i="85" l="1"/>
  <c r="FB17" i="85" l="1"/>
  <c r="EU32" i="85" l="1"/>
  <c r="EX32" i="85"/>
  <c r="EW32" i="85"/>
  <c r="FM34" i="85"/>
  <c r="EV32" i="85"/>
  <c r="ET32" i="85"/>
  <c r="FM33" i="85" l="1"/>
  <c r="FA32" i="85"/>
  <c r="EU17" i="85"/>
  <c r="ET17" i="85"/>
  <c r="EW17" i="85"/>
  <c r="EV17" i="85"/>
  <c r="EX17" i="85"/>
  <c r="FA17" i="85" l="1"/>
  <c r="FM17" i="85" s="1"/>
  <c r="FM32" i="85"/>
  <c r="U32" i="85" l="1"/>
  <c r="R32" i="85"/>
  <c r="T32" i="85"/>
  <c r="D32" i="85"/>
  <c r="Z32" i="85"/>
  <c r="V32" i="85"/>
  <c r="F32" i="85"/>
  <c r="AA32" i="85"/>
  <c r="K32" i="85"/>
  <c r="E32" i="85"/>
  <c r="S32" i="85"/>
  <c r="X32" i="85"/>
  <c r="W32" i="85"/>
  <c r="Y32" i="85"/>
  <c r="CM32" i="85" l="1"/>
  <c r="BP32" i="85"/>
  <c r="CP32" i="85"/>
  <c r="CR32" i="85"/>
  <c r="AT32" i="85"/>
  <c r="DI34" i="85"/>
  <c r="CN32" i="85"/>
  <c r="DC32" i="85"/>
  <c r="DF32" i="85"/>
  <c r="Z17" i="85"/>
  <c r="AY32" i="85"/>
  <c r="DU32" i="85"/>
  <c r="BV32" i="85"/>
  <c r="H32" i="85"/>
  <c r="DQ32" i="85"/>
  <c r="DD32" i="85"/>
  <c r="BM32" i="85"/>
  <c r="AV32" i="85"/>
  <c r="Y17" i="85"/>
  <c r="X17" i="85"/>
  <c r="K17" i="85"/>
  <c r="DO32" i="85"/>
  <c r="DA32" i="85"/>
  <c r="DB32" i="85"/>
  <c r="AN32" i="85"/>
  <c r="J32" i="85"/>
  <c r="DE32" i="85"/>
  <c r="CB32" i="85"/>
  <c r="CE32" i="85"/>
  <c r="R17" i="85"/>
  <c r="BW32" i="85"/>
  <c r="CF32" i="85"/>
  <c r="DN32" i="85"/>
  <c r="G32" i="85"/>
  <c r="CS32" i="85"/>
  <c r="CT32" i="85"/>
  <c r="M32" i="85"/>
  <c r="CO32" i="85"/>
  <c r="CD32" i="85"/>
  <c r="CC32" i="85"/>
  <c r="DM32" i="85"/>
  <c r="AB32" i="85"/>
  <c r="O34" i="85"/>
  <c r="S17" i="85"/>
  <c r="DG32" i="85"/>
  <c r="CJ32" i="85"/>
  <c r="CK32" i="85"/>
  <c r="CX32" i="85"/>
  <c r="AH32" i="85"/>
  <c r="CZ32" i="85"/>
  <c r="CY32" i="85"/>
  <c r="CA32" i="85"/>
  <c r="BQ32" i="85"/>
  <c r="BN32" i="85"/>
  <c r="AA17" i="85"/>
  <c r="D17" i="85"/>
  <c r="DR32" i="85"/>
  <c r="AU32" i="85"/>
  <c r="AC34" i="85"/>
  <c r="CU34" i="85"/>
  <c r="AX32" i="85"/>
  <c r="DH32" i="85"/>
  <c r="BY32" i="85"/>
  <c r="AK32" i="85"/>
  <c r="AZ32" i="85"/>
  <c r="AO32" i="85"/>
  <c r="DV32" i="85"/>
  <c r="BX32" i="85"/>
  <c r="C32" i="85"/>
  <c r="U17" i="85"/>
  <c r="CQ32" i="85"/>
  <c r="AP32" i="85"/>
  <c r="I32" i="85"/>
  <c r="AF32" i="85"/>
  <c r="BO32" i="85"/>
  <c r="V17" i="85"/>
  <c r="AM32" i="85"/>
  <c r="DS32" i="85"/>
  <c r="AW32" i="85"/>
  <c r="CL32" i="85"/>
  <c r="L32" i="85"/>
  <c r="CG34" i="85"/>
  <c r="DL32" i="85"/>
  <c r="DP32" i="85"/>
  <c r="DT32" i="85"/>
  <c r="DW34" i="85"/>
  <c r="BZ32" i="85"/>
  <c r="AG32" i="85"/>
  <c r="N32" i="85"/>
  <c r="BR32" i="85"/>
  <c r="AL32" i="85"/>
  <c r="W17" i="85"/>
  <c r="E17" i="85"/>
  <c r="F17" i="85"/>
  <c r="T17" i="85"/>
  <c r="DL17" i="85" l="1"/>
  <c r="BY17" i="85"/>
  <c r="CJ17" i="85"/>
  <c r="CD17" i="85"/>
  <c r="CT17" i="85"/>
  <c r="CE17" i="85"/>
  <c r="AN17" i="85"/>
  <c r="DO17" i="85"/>
  <c r="DD17" i="85"/>
  <c r="DU17" i="85"/>
  <c r="DC17" i="85"/>
  <c r="BD32" i="85"/>
  <c r="AW17" i="85"/>
  <c r="BO17" i="85"/>
  <c r="O33" i="85"/>
  <c r="AO17" i="85"/>
  <c r="DH17" i="85"/>
  <c r="Q32" i="85"/>
  <c r="AC33" i="85"/>
  <c r="CA17" i="85"/>
  <c r="CF17" i="85"/>
  <c r="CB17" i="85"/>
  <c r="DQ17" i="85"/>
  <c r="AY17" i="85"/>
  <c r="CN17" i="85"/>
  <c r="CR17" i="85"/>
  <c r="BC32" i="85"/>
  <c r="BA32" i="85"/>
  <c r="AL17" i="85"/>
  <c r="BE34" i="85"/>
  <c r="CG33" i="85"/>
  <c r="BU32" i="85"/>
  <c r="C17" i="85"/>
  <c r="O32" i="85"/>
  <c r="CO17" i="85"/>
  <c r="CS17" i="85"/>
  <c r="AV17" i="85"/>
  <c r="CP17" i="85"/>
  <c r="BR17" i="85"/>
  <c r="AS32" i="85"/>
  <c r="DS17" i="85"/>
  <c r="AF17" i="85"/>
  <c r="AZ17" i="85"/>
  <c r="AX17" i="85"/>
  <c r="AU17" i="85"/>
  <c r="BN17" i="85"/>
  <c r="CY17" i="85"/>
  <c r="AE32" i="85"/>
  <c r="AB17" i="85"/>
  <c r="G17" i="85"/>
  <c r="BW17" i="85"/>
  <c r="DE17" i="85"/>
  <c r="DB17" i="85"/>
  <c r="H17" i="85"/>
  <c r="CW32" i="85"/>
  <c r="DI33" i="85"/>
  <c r="BB32" i="85"/>
  <c r="BZ17" i="85"/>
  <c r="DT17" i="85"/>
  <c r="AP17" i="85"/>
  <c r="BX17" i="85"/>
  <c r="CX17" i="85"/>
  <c r="DM17" i="85"/>
  <c r="BP17" i="85"/>
  <c r="N17" i="85"/>
  <c r="L17" i="85"/>
  <c r="AM17" i="85"/>
  <c r="CQ17" i="85"/>
  <c r="AK17" i="85"/>
  <c r="DR17" i="85"/>
  <c r="BQ17" i="85"/>
  <c r="CZ17" i="85"/>
  <c r="DG17" i="85"/>
  <c r="M17" i="85"/>
  <c r="J17" i="85"/>
  <c r="BM17" i="85"/>
  <c r="BV17" i="85"/>
  <c r="DF17" i="85"/>
  <c r="DW33" i="85"/>
  <c r="DK32" i="85"/>
  <c r="DP17" i="85"/>
  <c r="I17" i="85"/>
  <c r="DV17" i="85"/>
  <c r="CU33" i="85"/>
  <c r="CI32" i="85"/>
  <c r="CK17" i="85"/>
  <c r="CC17" i="85"/>
  <c r="DN17" i="85"/>
  <c r="DA17" i="85"/>
  <c r="AT17" i="85"/>
  <c r="CM17" i="85"/>
  <c r="AG17" i="85"/>
  <c r="CL17" i="85"/>
  <c r="AH17" i="85"/>
  <c r="CU32" i="85" l="1"/>
  <c r="CI17" i="85"/>
  <c r="CU17" i="85" s="1"/>
  <c r="DK17" i="85"/>
  <c r="DW17" i="85" s="1"/>
  <c r="DW32" i="85"/>
  <c r="BA17" i="85"/>
  <c r="BU17" i="85"/>
  <c r="CG17" i="85" s="1"/>
  <c r="CG32" i="85"/>
  <c r="BC17" i="85"/>
  <c r="BB17" i="85"/>
  <c r="BE33" i="85"/>
  <c r="Q17" i="85"/>
  <c r="AC17" i="85" s="1"/>
  <c r="AC32" i="85"/>
  <c r="AE17" i="85"/>
  <c r="BE32" i="85"/>
  <c r="AS17" i="85"/>
  <c r="CW17" i="85"/>
  <c r="DI17" i="85" s="1"/>
  <c r="DI32" i="85"/>
  <c r="O17" i="85"/>
  <c r="BD17" i="85"/>
  <c r="BH32" i="85" l="1"/>
  <c r="BG32" i="85"/>
  <c r="BE17" i="85"/>
  <c r="BI32" i="85" l="1"/>
  <c r="BH17" i="85"/>
  <c r="BG17" i="85"/>
  <c r="BI17" i="85" l="1"/>
  <c r="BL32" i="85" l="1"/>
  <c r="BK32" i="85"/>
  <c r="BS34" i="85"/>
  <c r="BJ32" i="85"/>
  <c r="BS33" i="85"/>
  <c r="BK17" i="85" l="1"/>
  <c r="BJ17" i="85"/>
  <c r="BS32" i="85"/>
  <c r="BL17" i="85"/>
  <c r="BS17" i="85" l="1"/>
  <c r="EP32" i="85" l="1"/>
  <c r="EP17" i="85" l="1"/>
  <c r="EM32" i="85" l="1"/>
  <c r="EJ32" i="85" l="1"/>
  <c r="EM17" i="85"/>
  <c r="EH32" i="85"/>
  <c r="EI32" i="85"/>
  <c r="EG32" i="85"/>
  <c r="EH17" i="85" l="1"/>
  <c r="EG17" i="85"/>
  <c r="EJ17" i="85"/>
  <c r="EI17" i="85"/>
  <c r="EF32" i="85" l="1"/>
  <c r="EF17" i="85" l="1"/>
  <c r="EE32" i="85" l="1"/>
  <c r="EE17" i="85" l="1"/>
  <c r="ED32" i="85" l="1"/>
  <c r="EC32" i="85" l="1"/>
  <c r="ED17" i="85"/>
  <c r="EC17" i="85" l="1"/>
  <c r="EB32" i="85" l="1"/>
  <c r="EB17" i="85" l="1"/>
  <c r="EA32" i="85" l="1"/>
  <c r="EA17" i="85" l="1"/>
  <c r="DZ32" i="85" l="1"/>
  <c r="EK34" i="85"/>
  <c r="DY32" i="85" l="1"/>
  <c r="EK33" i="85"/>
  <c r="DZ17" i="85"/>
  <c r="DY17" i="85" l="1"/>
  <c r="EK17" i="85" s="1"/>
  <c r="EK32" i="85"/>
  <c r="AQ34" i="85" l="1"/>
  <c r="AJ32" i="85"/>
  <c r="AJ17" i="85" l="1"/>
  <c r="AI32" i="85"/>
  <c r="AQ33" i="85"/>
  <c r="AI17" i="85" l="1"/>
  <c r="AQ17" i="85" s="1"/>
  <c r="AQ32" i="85"/>
  <c r="EO32" i="85" l="1"/>
  <c r="EO17" i="85" l="1"/>
  <c r="EN32" i="85"/>
  <c r="EN17" i="85" l="1"/>
  <c r="ER32" i="85" l="1"/>
  <c r="EY34" i="85"/>
  <c r="ES32" i="85"/>
  <c r="ES17" i="85" l="1"/>
  <c r="EQ32" i="85"/>
  <c r="EY33" i="85"/>
  <c r="ER17" i="85"/>
  <c r="EQ17" i="85" l="1"/>
  <c r="EY17" i="85" s="1"/>
  <c r="EY32" i="85"/>
  <c r="FI35" i="93" l="1"/>
  <c r="FI34" i="93" l="1"/>
  <c r="FI33" i="93" s="1"/>
  <c r="FK35" i="93"/>
  <c r="FL35" i="93"/>
  <c r="FL34" i="93" l="1"/>
  <c r="FL33" i="93" s="1"/>
  <c r="FK34" i="93"/>
  <c r="FK33" i="93" s="1"/>
  <c r="FI18" i="93"/>
  <c r="FJ35" i="93"/>
  <c r="FL18" i="93" l="1"/>
  <c r="FJ34" i="93"/>
  <c r="FJ33" i="93" s="1"/>
  <c r="FK18" i="93"/>
  <c r="FJ18" i="93" l="1"/>
  <c r="FL40" i="92" l="1"/>
  <c r="FK40" i="92"/>
  <c r="FJ40" i="92"/>
  <c r="FJ39" i="92" l="1"/>
  <c r="FJ38" i="92" s="1"/>
  <c r="FK39" i="92"/>
  <c r="FK38" i="92" s="1"/>
  <c r="FL39" i="92"/>
  <c r="FL38" i="92" s="1"/>
  <c r="FJ19" i="92" l="1"/>
  <c r="FL19" i="92"/>
  <c r="FK19" i="92"/>
  <c r="S35" i="93" l="1"/>
  <c r="E35" i="93"/>
  <c r="G35" i="93"/>
  <c r="T35" i="93"/>
  <c r="I35" i="93"/>
  <c r="R35" i="93"/>
  <c r="X35" i="93"/>
  <c r="L35" i="93"/>
  <c r="F35" i="93"/>
  <c r="W35" i="93"/>
  <c r="J35" i="93"/>
  <c r="H35" i="93"/>
  <c r="K35" i="93"/>
  <c r="N35" i="93"/>
  <c r="M35" i="93"/>
  <c r="U35" i="93"/>
  <c r="D35" i="93"/>
  <c r="V35" i="93"/>
  <c r="R34" i="93" l="1"/>
  <c r="R33" i="93" s="1"/>
  <c r="I34" i="93"/>
  <c r="I33" i="93" s="1"/>
  <c r="F34" i="93"/>
  <c r="F33" i="93" s="1"/>
  <c r="V34" i="93"/>
  <c r="V33" i="93" s="1"/>
  <c r="K34" i="93"/>
  <c r="K33" i="93" s="1"/>
  <c r="J34" i="93"/>
  <c r="J33" i="93" s="1"/>
  <c r="L34" i="93"/>
  <c r="L33" i="93" s="1"/>
  <c r="G34" i="93"/>
  <c r="G33" i="93" s="1"/>
  <c r="M34" i="93"/>
  <c r="M33" i="93" s="1"/>
  <c r="T34" i="93"/>
  <c r="T33" i="93" s="1"/>
  <c r="S34" i="93"/>
  <c r="S33" i="93" s="1"/>
  <c r="D34" i="93"/>
  <c r="D33" i="93" s="1"/>
  <c r="X34" i="93"/>
  <c r="X33" i="93" s="1"/>
  <c r="H34" i="93"/>
  <c r="H33" i="93" s="1"/>
  <c r="W34" i="93"/>
  <c r="W33" i="93" s="1"/>
  <c r="N34" i="93"/>
  <c r="N33" i="93" s="1"/>
  <c r="U34" i="93"/>
  <c r="U33" i="93" s="1"/>
  <c r="E34" i="93"/>
  <c r="E33" i="93" s="1"/>
  <c r="Q35" i="93"/>
  <c r="C35" i="93"/>
  <c r="K18" i="93" l="1"/>
  <c r="G18" i="93"/>
  <c r="U18" i="93"/>
  <c r="V18" i="93"/>
  <c r="I18" i="93"/>
  <c r="D18" i="93"/>
  <c r="L18" i="93"/>
  <c r="F18" i="93"/>
  <c r="W18" i="93"/>
  <c r="H18" i="93"/>
  <c r="Q34" i="93"/>
  <c r="R18" i="93"/>
  <c r="T18" i="93"/>
  <c r="O35" i="93"/>
  <c r="C34" i="93"/>
  <c r="N18" i="93"/>
  <c r="S18" i="93"/>
  <c r="M18" i="93"/>
  <c r="X18" i="93"/>
  <c r="E18" i="93"/>
  <c r="J18" i="93"/>
  <c r="Q33" i="93" l="1"/>
  <c r="C33" i="93"/>
  <c r="O34" i="93"/>
  <c r="O33" i="93" l="1"/>
  <c r="C18" i="93"/>
  <c r="O18" i="93" s="1"/>
  <c r="Q18" i="93"/>
  <c r="Z35" i="93" l="1"/>
  <c r="Y35" i="93"/>
  <c r="Y34" i="93" l="1"/>
  <c r="Z34" i="93"/>
  <c r="Z33" i="93" s="1"/>
  <c r="Z18" i="93" l="1"/>
  <c r="Y33" i="93"/>
  <c r="Y18" i="93" l="1"/>
  <c r="AB35" i="93"/>
  <c r="AA35" i="93"/>
  <c r="AA34" i="93" l="1"/>
  <c r="AC35" i="93"/>
  <c r="AB34" i="93"/>
  <c r="AB33" i="93" s="1"/>
  <c r="AF35" i="93"/>
  <c r="AB18" i="93" l="1"/>
  <c r="AA33" i="93"/>
  <c r="AC34" i="93"/>
  <c r="AF34" i="93"/>
  <c r="AF33" i="93" s="1"/>
  <c r="AE35" i="93"/>
  <c r="AF18" i="93" l="1"/>
  <c r="AA18" i="93"/>
  <c r="AC18" i="93" s="1"/>
  <c r="AC33" i="93"/>
  <c r="AE34" i="93"/>
  <c r="AE33" i="93" l="1"/>
  <c r="AG35" i="93"/>
  <c r="AH35" i="93"/>
  <c r="AH34" i="93" l="1"/>
  <c r="AH33" i="93" s="1"/>
  <c r="AG34" i="93"/>
  <c r="AE18" i="93"/>
  <c r="AG33" i="93" l="1"/>
  <c r="AH18" i="93"/>
  <c r="AI35" i="93"/>
  <c r="AJ35" i="93"/>
  <c r="AJ34" i="93" l="1"/>
  <c r="AJ33" i="93" s="1"/>
  <c r="AI34" i="93"/>
  <c r="AG18" i="93"/>
  <c r="AI33" i="93" l="1"/>
  <c r="AJ18" i="93"/>
  <c r="AK35" i="93"/>
  <c r="AL35" i="93"/>
  <c r="AL34" i="93" l="1"/>
  <c r="AL33" i="93" s="1"/>
  <c r="AK34" i="93"/>
  <c r="AI18" i="93"/>
  <c r="AK33" i="93" l="1"/>
  <c r="AL18" i="93"/>
  <c r="AM35" i="93"/>
  <c r="AN35" i="93"/>
  <c r="AM34" i="93" l="1"/>
  <c r="AN34" i="93"/>
  <c r="AN33" i="93" s="1"/>
  <c r="AK18" i="93"/>
  <c r="AO35" i="93"/>
  <c r="AO34" i="93" l="1"/>
  <c r="AO33" i="93" s="1"/>
  <c r="AN18" i="93"/>
  <c r="AM33" i="93"/>
  <c r="AP35" i="93"/>
  <c r="AM18" i="93" l="1"/>
  <c r="AO18" i="93"/>
  <c r="AP34" i="93"/>
  <c r="AQ35" i="93"/>
  <c r="AT35" i="93"/>
  <c r="AP33" i="93" l="1"/>
  <c r="AQ34" i="93"/>
  <c r="AT34" i="93"/>
  <c r="AT33" i="93" s="1"/>
  <c r="AS35" i="93"/>
  <c r="AU35" i="93"/>
  <c r="AU34" i="93" l="1"/>
  <c r="AU33" i="93" s="1"/>
  <c r="AS34" i="93"/>
  <c r="AT18" i="93"/>
  <c r="AP18" i="93"/>
  <c r="AQ18" i="93" s="1"/>
  <c r="AQ33" i="93"/>
  <c r="AS33" i="93" l="1"/>
  <c r="AU18" i="93"/>
  <c r="AS18" i="93" l="1"/>
  <c r="AV35" i="93"/>
  <c r="AW35" i="93"/>
  <c r="AV34" i="93" l="1"/>
  <c r="AW34" i="93"/>
  <c r="AW33" i="93" s="1"/>
  <c r="AW18" i="93" l="1"/>
  <c r="AV33" i="93"/>
  <c r="AX35" i="93"/>
  <c r="AY35" i="93"/>
  <c r="AZ35" i="93"/>
  <c r="AX34" i="93" l="1"/>
  <c r="AZ34" i="93"/>
  <c r="AZ33" i="93" s="1"/>
  <c r="AY34" i="93"/>
  <c r="AY33" i="93" s="1"/>
  <c r="AV18" i="93"/>
  <c r="AY18" i="93" l="1"/>
  <c r="AX33" i="93"/>
  <c r="AZ18" i="93"/>
  <c r="BB35" i="93"/>
  <c r="AX18" i="93" l="1"/>
  <c r="BB34" i="93"/>
  <c r="BB33" i="93" s="1"/>
  <c r="BA35" i="93"/>
  <c r="BB18" i="93" l="1"/>
  <c r="BA34" i="93"/>
  <c r="BC35" i="93"/>
  <c r="BA33" i="93" l="1"/>
  <c r="BC34" i="93"/>
  <c r="BC33" i="93" s="1"/>
  <c r="BD35" i="93"/>
  <c r="BC18" i="93" l="1"/>
  <c r="BD34" i="93"/>
  <c r="BD33" i="93" s="1"/>
  <c r="BA18" i="93"/>
  <c r="BE35" i="93"/>
  <c r="BH35" i="93"/>
  <c r="BE33" i="93" l="1"/>
  <c r="BE34" i="93"/>
  <c r="BD18" i="93"/>
  <c r="BE18" i="93" s="1"/>
  <c r="BH34" i="93"/>
  <c r="BH33" i="93" s="1"/>
  <c r="BG35" i="93"/>
  <c r="BH18" i="93" l="1"/>
  <c r="BG34" i="93"/>
  <c r="BG33" i="93" l="1"/>
  <c r="BJ35" i="93"/>
  <c r="BI35" i="93"/>
  <c r="BJ34" i="93" l="1"/>
  <c r="BJ33" i="93" s="1"/>
  <c r="BI34" i="93"/>
  <c r="BG18" i="93"/>
  <c r="BK35" i="93"/>
  <c r="BI33" i="93" l="1"/>
  <c r="BJ18" i="93"/>
  <c r="BK34" i="93"/>
  <c r="BK33" i="93" s="1"/>
  <c r="BK18" i="93" l="1"/>
  <c r="BI18" i="93"/>
  <c r="BM35" i="93"/>
  <c r="BL35" i="93"/>
  <c r="BN35" i="93"/>
  <c r="BL34" i="93" l="1"/>
  <c r="BM34" i="93"/>
  <c r="BM33" i="93" s="1"/>
  <c r="BN34" i="93"/>
  <c r="BN33" i="93" s="1"/>
  <c r="BM18" i="93" l="1"/>
  <c r="BL33" i="93"/>
  <c r="BN18" i="93"/>
  <c r="BL18" i="93" l="1"/>
  <c r="BO35" i="93"/>
  <c r="BP35" i="93"/>
  <c r="BP34" i="93" l="1"/>
  <c r="BP33" i="93" s="1"/>
  <c r="BO34" i="93"/>
  <c r="BQ35" i="93"/>
  <c r="BO33" i="93" l="1"/>
  <c r="BP18" i="93"/>
  <c r="BQ34" i="93"/>
  <c r="BQ33" i="93" s="1"/>
  <c r="BR35" i="93"/>
  <c r="BQ18" i="93" l="1"/>
  <c r="BR34" i="93"/>
  <c r="BS35" i="93"/>
  <c r="BO18" i="93"/>
  <c r="BR33" i="93" l="1"/>
  <c r="BS34" i="93"/>
  <c r="BV35" i="93"/>
  <c r="BU35" i="93"/>
  <c r="BU34" i="93" l="1"/>
  <c r="BV34" i="93"/>
  <c r="BV33" i="93" s="1"/>
  <c r="BR18" i="93"/>
  <c r="BS18" i="93" s="1"/>
  <c r="BS33" i="93"/>
  <c r="FB35" i="93"/>
  <c r="BV18" i="93" l="1"/>
  <c r="FB34" i="93"/>
  <c r="FB33" i="93" s="1"/>
  <c r="BU33" i="93"/>
  <c r="BW35" i="93"/>
  <c r="FA35" i="93"/>
  <c r="BX35" i="93"/>
  <c r="FD35" i="93"/>
  <c r="BU18" i="93" l="1"/>
  <c r="BW34" i="93"/>
  <c r="FB18" i="93"/>
  <c r="FD34" i="93"/>
  <c r="FD33" i="93" s="1"/>
  <c r="BX34" i="93"/>
  <c r="BX33" i="93" s="1"/>
  <c r="FA34" i="93"/>
  <c r="FC35" i="93"/>
  <c r="FA33" i="93" l="1"/>
  <c r="BW33" i="93"/>
  <c r="FC34" i="93"/>
  <c r="FC33" i="93" s="1"/>
  <c r="BX18" i="93"/>
  <c r="FD18" i="93"/>
  <c r="CB35" i="93"/>
  <c r="BY35" i="93"/>
  <c r="FE35" i="93"/>
  <c r="BZ35" i="93"/>
  <c r="FC18" i="93" l="1"/>
  <c r="BZ34" i="93"/>
  <c r="BZ33" i="93" s="1"/>
  <c r="FE34" i="93"/>
  <c r="FE33" i="93" s="1"/>
  <c r="BY34" i="93"/>
  <c r="BW18" i="93"/>
  <c r="FA18" i="93"/>
  <c r="CB34" i="93"/>
  <c r="CB33" i="93" s="1"/>
  <c r="FE18" i="93" l="1"/>
  <c r="BZ18" i="93"/>
  <c r="BY33" i="93"/>
  <c r="CB18" i="93"/>
  <c r="FF35" i="93"/>
  <c r="CA35" i="93"/>
  <c r="FG35" i="93"/>
  <c r="BY18" i="93" l="1"/>
  <c r="FF34" i="93"/>
  <c r="FG34" i="93"/>
  <c r="FG33" i="93" s="1"/>
  <c r="CA34" i="93"/>
  <c r="CC35" i="93"/>
  <c r="FG18" i="93" l="1"/>
  <c r="FF33" i="93"/>
  <c r="CC34" i="93"/>
  <c r="CC33" i="93" s="1"/>
  <c r="CA33" i="93"/>
  <c r="FH35" i="93"/>
  <c r="CD35" i="93"/>
  <c r="CC18" i="93" l="1"/>
  <c r="CD34" i="93"/>
  <c r="CD33" i="93" s="1"/>
  <c r="FH34" i="93"/>
  <c r="FM35" i="93"/>
  <c r="FF18" i="93"/>
  <c r="CA18" i="93"/>
  <c r="CE35" i="93"/>
  <c r="FH33" i="93" l="1"/>
  <c r="FM34" i="93"/>
  <c r="CD18" i="93"/>
  <c r="CE34" i="93"/>
  <c r="CE33" i="93" s="1"/>
  <c r="CF35" i="93"/>
  <c r="CE18" i="93" l="1"/>
  <c r="CF34" i="93"/>
  <c r="CG35" i="93"/>
  <c r="FH18" i="93"/>
  <c r="FM18" i="93" s="1"/>
  <c r="FM33" i="93"/>
  <c r="CF33" i="93" l="1"/>
  <c r="CG34" i="93"/>
  <c r="CI35" i="93"/>
  <c r="CJ35" i="93"/>
  <c r="CJ34" i="93" l="1"/>
  <c r="CJ33" i="93" s="1"/>
  <c r="CI34" i="93"/>
  <c r="CF18" i="93"/>
  <c r="CG18" i="93" s="1"/>
  <c r="CG33" i="93"/>
  <c r="CI33" i="93" l="1"/>
  <c r="CJ18" i="93"/>
  <c r="CK35" i="93"/>
  <c r="CL35" i="93"/>
  <c r="CL34" i="93" l="1"/>
  <c r="CL33" i="93" s="1"/>
  <c r="CK34" i="93"/>
  <c r="CI18" i="93"/>
  <c r="CK33" i="93" l="1"/>
  <c r="CL18" i="93"/>
  <c r="CM35" i="93"/>
  <c r="CM34" i="93" l="1"/>
  <c r="CK18" i="93"/>
  <c r="CN35" i="93"/>
  <c r="CN34" i="93" l="1"/>
  <c r="CN33" i="93" s="1"/>
  <c r="CM33" i="93"/>
  <c r="CP35" i="93"/>
  <c r="CO35" i="93"/>
  <c r="CP34" i="93" l="1"/>
  <c r="CP33" i="93" s="1"/>
  <c r="CO34" i="93"/>
  <c r="CM18" i="93"/>
  <c r="CN18" i="93"/>
  <c r="CS35" i="93"/>
  <c r="CO33" i="93" l="1"/>
  <c r="CS34" i="93"/>
  <c r="CS33" i="93" s="1"/>
  <c r="CP18" i="93"/>
  <c r="CQ35" i="93"/>
  <c r="CR35" i="93"/>
  <c r="CQ34" i="93" l="1"/>
  <c r="CR34" i="93"/>
  <c r="CR33" i="93" s="1"/>
  <c r="CS18" i="93"/>
  <c r="CO18" i="93"/>
  <c r="CR18" i="93" l="1"/>
  <c r="CQ33" i="93"/>
  <c r="CT35" i="93"/>
  <c r="CT34" i="93" l="1"/>
  <c r="CU35" i="93"/>
  <c r="CQ18" i="93"/>
  <c r="CT33" i="93" l="1"/>
  <c r="CU34" i="93"/>
  <c r="CW35" i="93"/>
  <c r="CX35" i="93"/>
  <c r="CW34" i="93" l="1"/>
  <c r="CX34" i="93"/>
  <c r="CX33" i="93" s="1"/>
  <c r="CT18" i="93"/>
  <c r="CU18" i="93" s="1"/>
  <c r="CU33" i="93"/>
  <c r="CZ35" i="93"/>
  <c r="CX18" i="93" l="1"/>
  <c r="CZ34" i="93"/>
  <c r="CZ33" i="93" s="1"/>
  <c r="CW33" i="93"/>
  <c r="CY35" i="93"/>
  <c r="CW18" i="93" l="1"/>
  <c r="CZ18" i="93"/>
  <c r="CY34" i="93"/>
  <c r="CY33" i="93" l="1"/>
  <c r="DA35" i="93"/>
  <c r="DB35" i="93"/>
  <c r="DB34" i="93" l="1"/>
  <c r="DB33" i="93" s="1"/>
  <c r="DA34" i="93"/>
  <c r="CY18" i="93"/>
  <c r="DD35" i="93"/>
  <c r="DD34" i="93" l="1"/>
  <c r="DD33" i="93" s="1"/>
  <c r="DA33" i="93"/>
  <c r="DB18" i="93"/>
  <c r="DC35" i="93"/>
  <c r="DC34" i="93" l="1"/>
  <c r="DA18" i="93"/>
  <c r="DD18" i="93"/>
  <c r="DC33" i="93" l="1"/>
  <c r="DE35" i="93"/>
  <c r="DF35" i="93"/>
  <c r="DF34" i="93" l="1"/>
  <c r="DF33" i="93" s="1"/>
  <c r="DE34" i="93"/>
  <c r="DC18" i="93"/>
  <c r="DH35" i="93"/>
  <c r="DG35" i="93"/>
  <c r="DG34" i="93" l="1"/>
  <c r="DG33" i="93" s="1"/>
  <c r="DI35" i="93"/>
  <c r="DH34" i="93"/>
  <c r="DH33" i="93" s="1"/>
  <c r="DE33" i="93"/>
  <c r="DF18" i="93"/>
  <c r="DI34" i="93" l="1"/>
  <c r="DH18" i="93"/>
  <c r="DG18" i="93"/>
  <c r="DE18" i="93"/>
  <c r="DI33" i="93"/>
  <c r="DI18" i="93" l="1"/>
  <c r="DK35" i="93"/>
  <c r="DL35" i="93"/>
  <c r="DL34" i="93" l="1"/>
  <c r="DL33" i="93" s="1"/>
  <c r="DK34" i="93"/>
  <c r="DK33" i="93" l="1"/>
  <c r="DL18" i="93"/>
  <c r="DM35" i="93"/>
  <c r="DN35" i="93"/>
  <c r="DM34" i="93" l="1"/>
  <c r="DN34" i="93"/>
  <c r="DN33" i="93" s="1"/>
  <c r="DK18" i="93"/>
  <c r="DM33" i="93" l="1"/>
  <c r="DN18" i="93"/>
  <c r="DP35" i="93"/>
  <c r="DO35" i="93"/>
  <c r="DO34" i="93" l="1"/>
  <c r="DP34" i="93"/>
  <c r="DP33" i="93" s="1"/>
  <c r="DM18" i="93"/>
  <c r="DO33" i="93" l="1"/>
  <c r="DP18" i="93"/>
  <c r="DR35" i="93"/>
  <c r="DQ35" i="93"/>
  <c r="DQ34" i="93" l="1"/>
  <c r="DR34" i="93"/>
  <c r="DR33" i="93" s="1"/>
  <c r="DO18" i="93"/>
  <c r="DR18" i="93" l="1"/>
  <c r="DQ33" i="93"/>
  <c r="DS35" i="93"/>
  <c r="DU35" i="93"/>
  <c r="DT35" i="93"/>
  <c r="DU34" i="93" l="1"/>
  <c r="DU33" i="93" s="1"/>
  <c r="DS34" i="93"/>
  <c r="DQ18" i="93"/>
  <c r="DT34" i="93"/>
  <c r="DT33" i="93" s="1"/>
  <c r="DS33" i="93" l="1"/>
  <c r="DU18" i="93"/>
  <c r="DT18" i="93"/>
  <c r="DV35" i="93"/>
  <c r="DV34" i="93" l="1"/>
  <c r="DW35" i="93"/>
  <c r="DS18" i="93"/>
  <c r="DV33" i="93" l="1"/>
  <c r="DW34" i="93"/>
  <c r="DY35" i="93"/>
  <c r="DZ35" i="93"/>
  <c r="DZ34" i="93" l="1"/>
  <c r="DZ33" i="93" s="1"/>
  <c r="DY34" i="93"/>
  <c r="DV18" i="93"/>
  <c r="DW18" i="93" s="1"/>
  <c r="DW33" i="93"/>
  <c r="EB35" i="93"/>
  <c r="DY33" i="93" l="1"/>
  <c r="EB34" i="93"/>
  <c r="EB33" i="93" s="1"/>
  <c r="DZ18" i="93"/>
  <c r="EA35" i="93"/>
  <c r="EB18" i="93" l="1"/>
  <c r="EA34" i="93"/>
  <c r="DY18" i="93"/>
  <c r="ED35" i="93"/>
  <c r="EA33" i="93" l="1"/>
  <c r="ED34" i="93"/>
  <c r="ED33" i="93" s="1"/>
  <c r="EC35" i="93"/>
  <c r="ED18" i="93" l="1"/>
  <c r="EC34" i="93"/>
  <c r="EA18" i="93"/>
  <c r="EC33" i="93" l="1"/>
  <c r="EE35" i="93"/>
  <c r="EF35" i="93"/>
  <c r="EE34" i="93" l="1"/>
  <c r="EC18" i="93"/>
  <c r="EF34" i="93"/>
  <c r="EF33" i="93" s="1"/>
  <c r="EF18" i="93" l="1"/>
  <c r="EE33" i="93"/>
  <c r="EH35" i="93"/>
  <c r="EG35" i="93"/>
  <c r="EH34" i="93" l="1"/>
  <c r="EH33" i="93" s="1"/>
  <c r="EE18" i="93"/>
  <c r="EG34" i="93"/>
  <c r="EJ35" i="93"/>
  <c r="EI35" i="93"/>
  <c r="EK35" i="93" l="1"/>
  <c r="EG33" i="93"/>
  <c r="EJ34" i="93"/>
  <c r="EJ33" i="93" s="1"/>
  <c r="EI34" i="93"/>
  <c r="EI33" i="93" s="1"/>
  <c r="EH18" i="93"/>
  <c r="EJ18" i="93" l="1"/>
  <c r="EK34" i="93"/>
  <c r="EI18" i="93"/>
  <c r="EG18" i="93"/>
  <c r="EK33" i="93"/>
  <c r="EN35" i="93"/>
  <c r="EK18" i="93" l="1"/>
  <c r="EN34" i="93"/>
  <c r="EN33" i="93" s="1"/>
  <c r="EM35" i="93"/>
  <c r="EM34" i="93" l="1"/>
  <c r="EN18" i="93"/>
  <c r="EM33" i="93" l="1"/>
  <c r="EO35" i="93"/>
  <c r="EP35" i="93"/>
  <c r="EO34" i="93" l="1"/>
  <c r="EP34" i="93"/>
  <c r="EP33" i="93" s="1"/>
  <c r="EM18" i="93"/>
  <c r="ER35" i="93"/>
  <c r="EP18" i="93" l="1"/>
  <c r="EO33" i="93"/>
  <c r="ER34" i="93"/>
  <c r="ER33" i="93" s="1"/>
  <c r="EQ35" i="93"/>
  <c r="EQ34" i="93" l="1"/>
  <c r="ER18" i="93"/>
  <c r="EO18" i="93"/>
  <c r="ET35" i="93"/>
  <c r="EQ33" i="93" l="1"/>
  <c r="ET34" i="93"/>
  <c r="ET33" i="93" s="1"/>
  <c r="ES35" i="93"/>
  <c r="ET18" i="93" l="1"/>
  <c r="ES34" i="93"/>
  <c r="EQ18" i="93"/>
  <c r="ES33" i="93" l="1"/>
  <c r="EV35" i="93"/>
  <c r="EU35" i="93"/>
  <c r="EV34" i="93" l="1"/>
  <c r="EV33" i="93" s="1"/>
  <c r="EU34" i="93"/>
  <c r="ES18" i="93"/>
  <c r="EW35" i="93"/>
  <c r="EW34" i="93" l="1"/>
  <c r="EW33" i="93" s="1"/>
  <c r="EV18" i="93"/>
  <c r="EU33" i="93"/>
  <c r="EX35" i="93"/>
  <c r="EU18" i="93" l="1"/>
  <c r="EW18" i="93"/>
  <c r="EX34" i="93"/>
  <c r="EY35" i="93"/>
  <c r="EX33" i="93" l="1"/>
  <c r="EY34" i="93"/>
  <c r="EX18" i="93" l="1"/>
  <c r="EY18" i="93" s="1"/>
  <c r="EY33" i="93"/>
  <c r="C40" i="92" l="1"/>
  <c r="E40" i="92"/>
  <c r="D40" i="92"/>
  <c r="E39" i="92" l="1"/>
  <c r="E38" i="92" s="1"/>
  <c r="C39" i="92"/>
  <c r="D39" i="92"/>
  <c r="D38" i="92" s="1"/>
  <c r="G40" i="92"/>
  <c r="F40" i="92"/>
  <c r="H40" i="92"/>
  <c r="J40" i="92"/>
  <c r="I40" i="92"/>
  <c r="K40" i="92"/>
  <c r="F39" i="92" l="1"/>
  <c r="F38" i="92" s="1"/>
  <c r="C38" i="92"/>
  <c r="D19" i="92"/>
  <c r="E19" i="92"/>
  <c r="K39" i="92"/>
  <c r="K38" i="92" s="1"/>
  <c r="I39" i="92"/>
  <c r="I38" i="92" s="1"/>
  <c r="J39" i="92"/>
  <c r="J38" i="92" s="1"/>
  <c r="H39" i="92"/>
  <c r="H38" i="92" s="1"/>
  <c r="G39" i="92"/>
  <c r="G38" i="92" s="1"/>
  <c r="L40" i="92"/>
  <c r="J19" i="92" l="1"/>
  <c r="L39" i="92"/>
  <c r="L38" i="92" s="1"/>
  <c r="G19" i="92"/>
  <c r="I19" i="92"/>
  <c r="C19" i="92"/>
  <c r="K19" i="92"/>
  <c r="F19" i="92"/>
  <c r="H19" i="92"/>
  <c r="ES40" i="92"/>
  <c r="M40" i="92"/>
  <c r="ES39" i="92" l="1"/>
  <c r="ES38" i="92" s="1"/>
  <c r="L19" i="92"/>
  <c r="M39" i="92"/>
  <c r="M38" i="92" s="1"/>
  <c r="N40" i="92"/>
  <c r="ET40" i="92"/>
  <c r="M19" i="92" l="1"/>
  <c r="ET39" i="92"/>
  <c r="ET38" i="92" s="1"/>
  <c r="N39" i="92"/>
  <c r="N38" i="92" s="1"/>
  <c r="O40" i="92"/>
  <c r="ES19" i="92"/>
  <c r="EU40" i="92"/>
  <c r="Q40" i="92"/>
  <c r="EU39" i="92" l="1"/>
  <c r="EU38" i="92" s="1"/>
  <c r="N19" i="92"/>
  <c r="ET19" i="92"/>
  <c r="O39" i="92"/>
  <c r="O38" i="92"/>
  <c r="Q39" i="92"/>
  <c r="O19" i="92"/>
  <c r="EV40" i="92"/>
  <c r="R40" i="92"/>
  <c r="R39" i="92" l="1"/>
  <c r="R38" i="92" s="1"/>
  <c r="Q38" i="92"/>
  <c r="EU19" i="92"/>
  <c r="EV39" i="92"/>
  <c r="EV38" i="92" s="1"/>
  <c r="EW40" i="92"/>
  <c r="S40" i="92"/>
  <c r="S39" i="92" l="1"/>
  <c r="Q19" i="92"/>
  <c r="R19" i="92"/>
  <c r="EW39" i="92"/>
  <c r="EW38" i="92" s="1"/>
  <c r="EV19" i="92"/>
  <c r="T40" i="92"/>
  <c r="EX40" i="92"/>
  <c r="EX39" i="92" l="1"/>
  <c r="EX38" i="92" s="1"/>
  <c r="T39" i="92"/>
  <c r="T38" i="92" s="1"/>
  <c r="EW19" i="92"/>
  <c r="S38" i="92"/>
  <c r="U40" i="92"/>
  <c r="T19" i="92" l="1"/>
  <c r="U39" i="92"/>
  <c r="U38" i="92" s="1"/>
  <c r="EX19" i="92"/>
  <c r="S19" i="92"/>
  <c r="V40" i="92"/>
  <c r="V39" i="92" l="1"/>
  <c r="V38" i="92" s="1"/>
  <c r="U19" i="92"/>
  <c r="W40" i="92"/>
  <c r="W39" i="92" l="1"/>
  <c r="V19" i="92"/>
  <c r="X40" i="92"/>
  <c r="W38" i="92" l="1"/>
  <c r="X39" i="92"/>
  <c r="X38" i="92" s="1"/>
  <c r="Y40" i="92"/>
  <c r="X19" i="92" l="1"/>
  <c r="Y39" i="92"/>
  <c r="Y38" i="92" s="1"/>
  <c r="W19" i="92"/>
  <c r="Z40" i="92"/>
  <c r="Z39" i="92" l="1"/>
  <c r="Z38" i="92" s="1"/>
  <c r="Y19" i="92"/>
  <c r="AA40" i="92"/>
  <c r="AA39" i="92" l="1"/>
  <c r="AA38" i="92" s="1"/>
  <c r="Z19" i="92"/>
  <c r="AB40" i="92"/>
  <c r="AB39" i="92" l="1"/>
  <c r="AC40" i="92"/>
  <c r="AA19" i="92"/>
  <c r="AE40" i="92"/>
  <c r="AB38" i="92" l="1"/>
  <c r="AC39" i="92"/>
  <c r="AE39" i="92"/>
  <c r="AF40" i="92"/>
  <c r="AE38" i="92" l="1"/>
  <c r="AF39" i="92"/>
  <c r="AF38" i="92" s="1"/>
  <c r="AB19" i="92"/>
  <c r="AC19" i="92" s="1"/>
  <c r="AC38" i="92"/>
  <c r="AG40" i="92"/>
  <c r="AF19" i="92" l="1"/>
  <c r="AG39" i="92"/>
  <c r="AG38" i="92" s="1"/>
  <c r="AE19" i="92"/>
  <c r="AH40" i="92"/>
  <c r="AG19" i="92" l="1"/>
  <c r="AH39" i="92"/>
  <c r="AH38" i="92" s="1"/>
  <c r="AI40" i="92"/>
  <c r="AH19" i="92" l="1"/>
  <c r="AI39" i="92"/>
  <c r="AI38" i="92" s="1"/>
  <c r="AJ40" i="92"/>
  <c r="AI19" i="92" l="1"/>
  <c r="AJ39" i="92"/>
  <c r="AK40" i="92"/>
  <c r="AJ38" i="92" l="1"/>
  <c r="AK39" i="92"/>
  <c r="AK38" i="92" s="1"/>
  <c r="AL40" i="92"/>
  <c r="AK19" i="92" l="1"/>
  <c r="AL39" i="92"/>
  <c r="AL38" i="92" s="1"/>
  <c r="AJ19" i="92"/>
  <c r="AM40" i="92"/>
  <c r="AM39" i="92" l="1"/>
  <c r="AM38" i="92" s="1"/>
  <c r="AL19" i="92"/>
  <c r="AN40" i="92"/>
  <c r="AN39" i="92" l="1"/>
  <c r="AN38" i="92" s="1"/>
  <c r="AM19" i="92"/>
  <c r="AO40" i="92"/>
  <c r="AO39" i="92" l="1"/>
  <c r="AO38" i="92" s="1"/>
  <c r="AN19" i="92"/>
  <c r="AP40" i="92"/>
  <c r="AP39" i="92" l="1"/>
  <c r="AQ40" i="92"/>
  <c r="AO19" i="92"/>
  <c r="AS40" i="92"/>
  <c r="AS39" i="92" l="1"/>
  <c r="AP38" i="92"/>
  <c r="AQ39" i="92"/>
  <c r="AT40" i="92"/>
  <c r="AT39" i="92" l="1"/>
  <c r="AT38" i="92" s="1"/>
  <c r="AP19" i="92"/>
  <c r="AQ19" i="92" s="1"/>
  <c r="AQ38" i="92"/>
  <c r="AS38" i="92"/>
  <c r="AU40" i="92"/>
  <c r="AS19" i="92" l="1"/>
  <c r="AT19" i="92"/>
  <c r="AU39" i="92"/>
  <c r="AV40" i="92"/>
  <c r="AU38" i="92" l="1"/>
  <c r="AV39" i="92"/>
  <c r="AV38" i="92" s="1"/>
  <c r="AW40" i="92"/>
  <c r="AW39" i="92" l="1"/>
  <c r="AW38" i="92" s="1"/>
  <c r="AV19" i="92"/>
  <c r="AU19" i="92"/>
  <c r="AX40" i="92"/>
  <c r="AX39" i="92" l="1"/>
  <c r="AW19" i="92"/>
  <c r="AY40" i="92"/>
  <c r="AY39" i="92" l="1"/>
  <c r="AY38" i="92" s="1"/>
  <c r="AX38" i="92"/>
  <c r="AZ40" i="92"/>
  <c r="AZ39" i="92" l="1"/>
  <c r="AX19" i="92"/>
  <c r="AY19" i="92"/>
  <c r="BA40" i="92"/>
  <c r="BA52" i="92" l="1"/>
  <c r="BA39" i="92"/>
  <c r="BA38" i="92" s="1"/>
  <c r="AZ38" i="92"/>
  <c r="BB40" i="92"/>
  <c r="AZ19" i="92" l="1"/>
  <c r="BB39" i="92"/>
  <c r="BB38" i="92" s="1"/>
  <c r="BA19" i="92"/>
  <c r="BB19" i="92" l="1"/>
  <c r="BD40" i="92"/>
  <c r="BC40" i="92"/>
  <c r="BD39" i="92" l="1"/>
  <c r="BE40" i="92"/>
  <c r="BC39" i="92"/>
  <c r="BC38" i="92" s="1"/>
  <c r="BG40" i="92"/>
  <c r="BC19" i="92" l="1"/>
  <c r="BG39" i="92"/>
  <c r="BD38" i="92"/>
  <c r="BE39" i="92"/>
  <c r="BH40" i="92"/>
  <c r="BD19" i="92" l="1"/>
  <c r="BE19" i="92" s="1"/>
  <c r="BE38" i="92"/>
  <c r="BH39" i="92"/>
  <c r="BH38" i="92" s="1"/>
  <c r="BG38" i="92"/>
  <c r="BI40" i="92"/>
  <c r="BG19" i="92" l="1"/>
  <c r="BH19" i="92"/>
  <c r="BI39" i="92"/>
  <c r="BJ40" i="92"/>
  <c r="BI38" i="92" l="1"/>
  <c r="BJ39" i="92"/>
  <c r="BJ38" i="92" s="1"/>
  <c r="BK40" i="92"/>
  <c r="BJ19" i="92" l="1"/>
  <c r="BK39" i="92"/>
  <c r="BK38" i="92" s="1"/>
  <c r="BI19" i="92"/>
  <c r="BL40" i="92"/>
  <c r="BK19" i="92" l="1"/>
  <c r="BL39" i="92"/>
  <c r="BL38" i="92" s="1"/>
  <c r="BM40" i="92"/>
  <c r="BM39" i="92" l="1"/>
  <c r="BM38" i="92" s="1"/>
  <c r="BL19" i="92"/>
  <c r="BN40" i="92"/>
  <c r="BM19" i="92" l="1"/>
  <c r="BN39" i="92"/>
  <c r="BN38" i="92" s="1"/>
  <c r="BO40" i="92"/>
  <c r="BN19" i="92" l="1"/>
  <c r="BO39" i="92"/>
  <c r="BO38" i="92" s="1"/>
  <c r="BP40" i="92"/>
  <c r="BP39" i="92" l="1"/>
  <c r="BP38" i="92" s="1"/>
  <c r="BO19" i="92"/>
  <c r="BQ40" i="92"/>
  <c r="BQ39" i="92" l="1"/>
  <c r="BQ38" i="92" s="1"/>
  <c r="BP19" i="92"/>
  <c r="BR40" i="92"/>
  <c r="BR39" i="92" l="1"/>
  <c r="BS40" i="92"/>
  <c r="BQ19" i="92"/>
  <c r="BU40" i="92"/>
  <c r="BU39" i="92" l="1"/>
  <c r="BR38" i="92"/>
  <c r="BS39" i="92"/>
  <c r="BV40" i="92"/>
  <c r="BR19" i="92" l="1"/>
  <c r="BS19" i="92" s="1"/>
  <c r="BS38" i="92"/>
  <c r="BV39" i="92"/>
  <c r="BV38" i="92" s="1"/>
  <c r="BU38" i="92"/>
  <c r="BW40" i="92"/>
  <c r="BU19" i="92" l="1"/>
  <c r="BV19" i="92"/>
  <c r="BW39" i="92"/>
  <c r="BX40" i="92"/>
  <c r="BW38" i="92" l="1"/>
  <c r="BX39" i="92"/>
  <c r="BX38" i="92" s="1"/>
  <c r="BY40" i="92"/>
  <c r="BY39" i="92" l="1"/>
  <c r="BY38" i="92" s="1"/>
  <c r="BX19" i="92"/>
  <c r="BW19" i="92"/>
  <c r="BZ40" i="92"/>
  <c r="BZ39" i="92" l="1"/>
  <c r="BY19" i="92"/>
  <c r="CA40" i="92"/>
  <c r="CA39" i="92" l="1"/>
  <c r="CA38" i="92" s="1"/>
  <c r="BZ38" i="92"/>
  <c r="CB40" i="92"/>
  <c r="BZ19" i="92" l="1"/>
  <c r="CA19" i="92"/>
  <c r="CB39" i="92"/>
  <c r="CB38" i="92" s="1"/>
  <c r="CC40" i="92"/>
  <c r="CB19" i="92" l="1"/>
  <c r="CC39" i="92"/>
  <c r="CC38" i="92" s="1"/>
  <c r="CD40" i="92"/>
  <c r="CC19" i="92" l="1"/>
  <c r="CD39" i="92"/>
  <c r="CD38" i="92" s="1"/>
  <c r="CE40" i="92"/>
  <c r="CE39" i="92" l="1"/>
  <c r="CE38" i="92" s="1"/>
  <c r="CD19" i="92"/>
  <c r="CF40" i="92"/>
  <c r="CF39" i="92" l="1"/>
  <c r="CG40" i="92"/>
  <c r="CE19" i="92"/>
  <c r="CI40" i="92"/>
  <c r="CI39" i="92" l="1"/>
  <c r="CF38" i="92"/>
  <c r="CG39" i="92"/>
  <c r="CJ40" i="92"/>
  <c r="CF19" i="92" l="1"/>
  <c r="CG19" i="92" s="1"/>
  <c r="CG38" i="92"/>
  <c r="CJ39" i="92"/>
  <c r="CJ38" i="92" s="1"/>
  <c r="CI38" i="92"/>
  <c r="CK40" i="92"/>
  <c r="CI19" i="92" l="1"/>
  <c r="CJ19" i="92"/>
  <c r="CK39" i="92"/>
  <c r="CL40" i="92"/>
  <c r="CK38" i="92" l="1"/>
  <c r="CL39" i="92"/>
  <c r="CL38" i="92" s="1"/>
  <c r="CM40" i="92"/>
  <c r="CM39" i="92" l="1"/>
  <c r="CM38" i="92" s="1"/>
  <c r="CL19" i="92"/>
  <c r="CK19" i="92"/>
  <c r="CN40" i="92"/>
  <c r="CN39" i="92" l="1"/>
  <c r="CM19" i="92"/>
  <c r="CO40" i="92"/>
  <c r="CO39" i="92" l="1"/>
  <c r="CO38" i="92" s="1"/>
  <c r="CN38" i="92"/>
  <c r="CP40" i="92"/>
  <c r="CP39" i="92" l="1"/>
  <c r="CN19" i="92"/>
  <c r="CO19" i="92"/>
  <c r="CQ40" i="92"/>
  <c r="CP38" i="92" l="1"/>
  <c r="CQ39" i="92"/>
  <c r="CQ38" i="92" s="1"/>
  <c r="CR40" i="92"/>
  <c r="CR39" i="92" l="1"/>
  <c r="CR38" i="92" s="1"/>
  <c r="CQ19" i="92"/>
  <c r="CP19" i="92"/>
  <c r="CS40" i="92"/>
  <c r="CS39" i="92" l="1"/>
  <c r="CS38" i="92" s="1"/>
  <c r="CR19" i="92"/>
  <c r="CT40" i="92"/>
  <c r="CT39" i="92" l="1"/>
  <c r="CU40" i="92"/>
  <c r="CS19" i="92"/>
  <c r="CW40" i="92"/>
  <c r="CT38" i="92" l="1"/>
  <c r="CU39" i="92"/>
  <c r="CW39" i="92"/>
  <c r="CX40" i="92"/>
  <c r="CW38" i="92" l="1"/>
  <c r="CX39" i="92"/>
  <c r="CX38" i="92" s="1"/>
  <c r="CT19" i="92"/>
  <c r="CU19" i="92" s="1"/>
  <c r="CU38" i="92"/>
  <c r="CY40" i="92"/>
  <c r="CX19" i="92" l="1"/>
  <c r="CY39" i="92"/>
  <c r="CY38" i="92" s="1"/>
  <c r="CW19" i="92"/>
  <c r="CZ40" i="92"/>
  <c r="CZ39" i="92" l="1"/>
  <c r="CY19" i="92"/>
  <c r="DA40" i="92"/>
  <c r="DA39" i="92" l="1"/>
  <c r="DA38" i="92" s="1"/>
  <c r="CZ38" i="92"/>
  <c r="DB40" i="92"/>
  <c r="CZ19" i="92" l="1"/>
  <c r="DA19" i="92"/>
  <c r="DB39" i="92"/>
  <c r="DC40" i="92"/>
  <c r="DC39" i="92" l="1"/>
  <c r="DC38" i="92" s="1"/>
  <c r="DB38" i="92"/>
  <c r="DD40" i="92"/>
  <c r="DB19" i="92" l="1"/>
  <c r="DC19" i="92"/>
  <c r="DD39" i="92"/>
  <c r="DE40" i="92"/>
  <c r="DD38" i="92" l="1"/>
  <c r="DE39" i="92"/>
  <c r="DE38" i="92" s="1"/>
  <c r="DF40" i="92"/>
  <c r="DF39" i="92" l="1"/>
  <c r="DF38" i="92" s="1"/>
  <c r="DE19" i="92"/>
  <c r="DD19" i="92"/>
  <c r="DG40" i="92"/>
  <c r="DG39" i="92" l="1"/>
  <c r="DG38" i="92" s="1"/>
  <c r="DF19" i="92"/>
  <c r="DH40" i="92"/>
  <c r="DH39" i="92" l="1"/>
  <c r="DI40" i="92"/>
  <c r="DG19" i="92"/>
  <c r="DK40" i="92"/>
  <c r="DK39" i="92" l="1"/>
  <c r="DH38" i="92"/>
  <c r="DI39" i="92"/>
  <c r="DL40" i="92"/>
  <c r="DH19" i="92" l="1"/>
  <c r="DI19" i="92" s="1"/>
  <c r="DI38" i="92"/>
  <c r="DL39" i="92"/>
  <c r="DL38" i="92" s="1"/>
  <c r="DK38" i="92"/>
  <c r="DK19" i="92" l="1"/>
  <c r="DL19" i="92"/>
  <c r="DN40" i="92"/>
  <c r="DM40" i="92"/>
  <c r="DN39" i="92" l="1"/>
  <c r="DN38" i="92" s="1"/>
  <c r="DM39" i="92"/>
  <c r="DO40" i="92"/>
  <c r="DM38" i="92" l="1"/>
  <c r="DO39" i="92"/>
  <c r="DO38" i="92" s="1"/>
  <c r="DN19" i="92"/>
  <c r="DP40" i="92"/>
  <c r="DO19" i="92" l="1"/>
  <c r="DP39" i="92"/>
  <c r="DP38" i="92" s="1"/>
  <c r="DM19" i="92"/>
  <c r="DQ40" i="92"/>
  <c r="DP19" i="92" l="1"/>
  <c r="DQ39" i="92"/>
  <c r="DR40" i="92"/>
  <c r="DQ38" i="92" l="1"/>
  <c r="DR39" i="92"/>
  <c r="DR38" i="92" s="1"/>
  <c r="DS40" i="92"/>
  <c r="DS39" i="92" l="1"/>
  <c r="DS38" i="92" s="1"/>
  <c r="DR19" i="92"/>
  <c r="DQ19" i="92"/>
  <c r="DT40" i="92"/>
  <c r="DS19" i="92" l="1"/>
  <c r="DT39" i="92"/>
  <c r="DT38" i="92" s="1"/>
  <c r="DU40" i="92"/>
  <c r="DU39" i="92" l="1"/>
  <c r="DU38" i="92" s="1"/>
  <c r="DT19" i="92"/>
  <c r="DV40" i="92"/>
  <c r="DV39" i="92" l="1"/>
  <c r="DW40" i="92"/>
  <c r="DU19" i="92"/>
  <c r="DY40" i="92"/>
  <c r="DY39" i="92" l="1"/>
  <c r="DV38" i="92"/>
  <c r="DW39" i="92"/>
  <c r="DZ40" i="92"/>
  <c r="DZ39" i="92" l="1"/>
  <c r="DZ38" i="92" s="1"/>
  <c r="DV19" i="92"/>
  <c r="DW19" i="92" s="1"/>
  <c r="DW38" i="92"/>
  <c r="DY38" i="92"/>
  <c r="EA40" i="92"/>
  <c r="DY19" i="92" l="1"/>
  <c r="EA39" i="92"/>
  <c r="DZ19" i="92"/>
  <c r="EB40" i="92"/>
  <c r="EA38" i="92" l="1"/>
  <c r="EB39" i="92"/>
  <c r="EB38" i="92" s="1"/>
  <c r="EC40" i="92"/>
  <c r="EB19" i="92" l="1"/>
  <c r="EC39" i="92"/>
  <c r="EC38" i="92" s="1"/>
  <c r="EA19" i="92"/>
  <c r="EC19" i="92" l="1"/>
  <c r="EE40" i="92"/>
  <c r="ED40" i="92"/>
  <c r="EE39" i="92" l="1"/>
  <c r="EE38" i="92" s="1"/>
  <c r="ED39" i="92"/>
  <c r="EF40" i="92"/>
  <c r="EF39" i="92" l="1"/>
  <c r="EF38" i="92" s="1"/>
  <c r="ED38" i="92"/>
  <c r="EE19" i="92"/>
  <c r="EG40" i="92"/>
  <c r="EG39" i="92" l="1"/>
  <c r="ED19" i="92"/>
  <c r="EF19" i="92"/>
  <c r="EH40" i="92"/>
  <c r="EH39" i="92" l="1"/>
  <c r="EH38" i="92" s="1"/>
  <c r="EG38" i="92"/>
  <c r="EI40" i="92"/>
  <c r="EI39" i="92" l="1"/>
  <c r="EI38" i="92" s="1"/>
  <c r="EG19" i="92"/>
  <c r="EH19" i="92"/>
  <c r="EJ40" i="92"/>
  <c r="EJ39" i="92" l="1"/>
  <c r="EK40" i="92"/>
  <c r="EI19" i="92"/>
  <c r="EM40" i="92"/>
  <c r="EM39" i="92" l="1"/>
  <c r="EJ38" i="92"/>
  <c r="EK39" i="92"/>
  <c r="EN40" i="92"/>
  <c r="EJ19" i="92" l="1"/>
  <c r="EK19" i="92" s="1"/>
  <c r="EK38" i="92"/>
  <c r="EN39" i="92"/>
  <c r="EN38" i="92" s="1"/>
  <c r="EM38" i="92"/>
  <c r="EO40" i="92"/>
  <c r="EM19" i="92" l="1"/>
  <c r="EN19" i="92"/>
  <c r="EO39" i="92"/>
  <c r="EQ40" i="92"/>
  <c r="EP40" i="92"/>
  <c r="ER40" i="92"/>
  <c r="EO38" i="92" l="1"/>
  <c r="EQ39" i="92"/>
  <c r="EQ38" i="92" s="1"/>
  <c r="ER39" i="92"/>
  <c r="ER38" i="92" s="1"/>
  <c r="EP39" i="92"/>
  <c r="EP38" i="92" s="1"/>
  <c r="EY40" i="92"/>
  <c r="ER19" i="92" l="1"/>
  <c r="EQ19" i="92"/>
  <c r="EY39" i="92"/>
  <c r="EP19" i="92"/>
  <c r="EO19" i="92"/>
  <c r="EY38" i="92"/>
  <c r="EY19" i="92" l="1"/>
  <c r="FB40" i="92" l="1"/>
  <c r="FA40" i="92"/>
  <c r="FA39" i="92" l="1"/>
  <c r="FB39" i="92"/>
  <c r="FB38" i="92" s="1"/>
  <c r="FB19" i="92" l="1"/>
  <c r="FA38" i="92"/>
  <c r="FD40" i="92"/>
  <c r="FC40" i="92"/>
  <c r="FD39" i="92" l="1"/>
  <c r="FD38" i="92" s="1"/>
  <c r="FA19" i="92"/>
  <c r="FC39" i="92"/>
  <c r="FC38" i="92" l="1"/>
  <c r="FD19" i="92"/>
  <c r="FE40" i="92"/>
  <c r="FF40" i="92"/>
  <c r="FE39" i="92" l="1"/>
  <c r="FF39" i="92"/>
  <c r="FF38" i="92" s="1"/>
  <c r="FC19" i="92"/>
  <c r="FF19" i="92" l="1"/>
  <c r="FE38" i="92"/>
  <c r="FH40" i="92"/>
  <c r="FG40" i="92"/>
  <c r="FH39" i="92" l="1"/>
  <c r="FH38" i="92" s="1"/>
  <c r="FG39" i="92"/>
  <c r="FE19" i="92"/>
  <c r="FG38" i="92" l="1"/>
  <c r="FH19" i="92"/>
  <c r="FI40" i="92"/>
  <c r="FI39" i="92" l="1"/>
  <c r="FM40" i="92"/>
  <c r="FG19" i="92"/>
  <c r="FI38" i="92" l="1"/>
  <c r="FM39" i="92"/>
  <c r="FI19" i="92" l="1"/>
  <c r="FM19" i="92" s="1"/>
  <c r="FM38" i="92"/>
  <c r="FK38" i="91" l="1"/>
  <c r="FL38" i="91"/>
  <c r="FJ38" i="91"/>
  <c r="FK37" i="91" l="1"/>
  <c r="FK36" i="91" s="1"/>
  <c r="FJ37" i="91"/>
  <c r="FJ36" i="91" s="1"/>
  <c r="FL37" i="91"/>
  <c r="FL36" i="91" s="1"/>
  <c r="FJ18" i="91" l="1"/>
  <c r="FL18" i="91"/>
  <c r="FK18" i="91"/>
  <c r="EW38" i="91" l="1"/>
  <c r="EX38" i="91"/>
  <c r="EV38" i="91"/>
  <c r="EU38" i="91"/>
  <c r="ET38" i="91"/>
  <c r="EV37" i="91" l="1"/>
  <c r="EV36" i="91" s="1"/>
  <c r="EX37" i="91"/>
  <c r="EX36" i="91" s="1"/>
  <c r="ET37" i="91"/>
  <c r="ET36" i="91" s="1"/>
  <c r="EU37" i="91"/>
  <c r="EU36" i="91" s="1"/>
  <c r="EW37" i="91"/>
  <c r="EW36" i="91" s="1"/>
  <c r="EU18" i="91" l="1"/>
  <c r="ET18" i="91"/>
  <c r="EX18" i="91"/>
  <c r="EW18" i="91"/>
  <c r="EV18" i="91"/>
  <c r="AA38" i="91"/>
  <c r="U38" i="91"/>
  <c r="F38" i="91"/>
  <c r="K38" i="91"/>
  <c r="S38" i="91"/>
  <c r="E38" i="91"/>
  <c r="Z38" i="91"/>
  <c r="W38" i="91"/>
  <c r="T38" i="91"/>
  <c r="Y38" i="91"/>
  <c r="C38" i="91"/>
  <c r="X38" i="91"/>
  <c r="R38" i="91"/>
  <c r="D38" i="91"/>
  <c r="V38" i="91"/>
  <c r="D37" i="91" l="1"/>
  <c r="D36" i="91" s="1"/>
  <c r="C37" i="91"/>
  <c r="U37" i="91"/>
  <c r="U36" i="91" s="1"/>
  <c r="X37" i="91"/>
  <c r="X36" i="91" s="1"/>
  <c r="W37" i="91"/>
  <c r="W36" i="91" s="1"/>
  <c r="K37" i="91"/>
  <c r="K36" i="91" s="1"/>
  <c r="AA37" i="91"/>
  <c r="AA36" i="91" s="1"/>
  <c r="V37" i="91"/>
  <c r="V36" i="91" s="1"/>
  <c r="T37" i="91"/>
  <c r="T36" i="91" s="1"/>
  <c r="S37" i="91"/>
  <c r="S36" i="91" s="1"/>
  <c r="F37" i="91"/>
  <c r="F36" i="91" s="1"/>
  <c r="E37" i="91"/>
  <c r="E36" i="91" s="1"/>
  <c r="R37" i="91"/>
  <c r="R36" i="91" s="1"/>
  <c r="Y37" i="91"/>
  <c r="Y36" i="91" s="1"/>
  <c r="Z37" i="91"/>
  <c r="Z36" i="91" s="1"/>
  <c r="AU38" i="91"/>
  <c r="AN38" i="91"/>
  <c r="DU38" i="91"/>
  <c r="I38" i="91"/>
  <c r="CQ38" i="91"/>
  <c r="DP38" i="91"/>
  <c r="BO38" i="91"/>
  <c r="DB38" i="91"/>
  <c r="J38" i="91"/>
  <c r="CX38" i="91"/>
  <c r="BV38" i="91"/>
  <c r="DM38" i="91"/>
  <c r="DA38" i="91"/>
  <c r="BP38" i="91"/>
  <c r="CN38" i="91"/>
  <c r="DK38" i="91"/>
  <c r="AH38" i="91"/>
  <c r="BY38" i="91"/>
  <c r="H38" i="91"/>
  <c r="AP38" i="91"/>
  <c r="CY38" i="91"/>
  <c r="CS38" i="91"/>
  <c r="AB38" i="91"/>
  <c r="AW38" i="91"/>
  <c r="AM38" i="91"/>
  <c r="CB38" i="91"/>
  <c r="CL38" i="91"/>
  <c r="CJ38" i="91"/>
  <c r="M38" i="91"/>
  <c r="BN38" i="91"/>
  <c r="CE38" i="91"/>
  <c r="BX38" i="91"/>
  <c r="BR38" i="91"/>
  <c r="CT38" i="91"/>
  <c r="DD38" i="91"/>
  <c r="AT38" i="91"/>
  <c r="N38" i="91"/>
  <c r="AE38" i="91"/>
  <c r="AK38" i="91"/>
  <c r="CD38" i="91"/>
  <c r="BU38" i="91"/>
  <c r="AY38" i="91"/>
  <c r="BZ38" i="91"/>
  <c r="CR38" i="91"/>
  <c r="AS38" i="91"/>
  <c r="DO38" i="91"/>
  <c r="DL38" i="91"/>
  <c r="CP38" i="91"/>
  <c r="L38" i="91"/>
  <c r="AV38" i="91"/>
  <c r="AL38" i="91"/>
  <c r="DV38" i="91"/>
  <c r="CC38" i="91"/>
  <c r="BM38" i="91"/>
  <c r="CK38" i="91"/>
  <c r="DS38" i="91"/>
  <c r="DG38" i="91"/>
  <c r="BW38" i="91"/>
  <c r="CA38" i="91"/>
  <c r="AZ38" i="91"/>
  <c r="DT38" i="91"/>
  <c r="DN38" i="91"/>
  <c r="BQ38" i="91"/>
  <c r="CW38" i="91"/>
  <c r="DC38" i="91"/>
  <c r="CI38" i="91"/>
  <c r="AF38" i="91"/>
  <c r="CM38" i="91"/>
  <c r="AG38" i="91"/>
  <c r="CO38" i="91"/>
  <c r="DE38" i="91"/>
  <c r="CF38" i="91"/>
  <c r="DH38" i="91"/>
  <c r="CZ38" i="91"/>
  <c r="G38" i="91"/>
  <c r="AX38" i="91"/>
  <c r="DQ38" i="91"/>
  <c r="Q38" i="91"/>
  <c r="DR38" i="91"/>
  <c r="DF38" i="91"/>
  <c r="AO38" i="91"/>
  <c r="DT37" i="91" l="1"/>
  <c r="DT36" i="91" s="1"/>
  <c r="X18" i="91"/>
  <c r="AG37" i="91"/>
  <c r="AG36" i="91" s="1"/>
  <c r="DI38" i="91"/>
  <c r="CW37" i="91"/>
  <c r="BW37" i="91"/>
  <c r="BW36" i="91" s="1"/>
  <c r="AS37" i="91"/>
  <c r="AY37" i="91"/>
  <c r="AY36" i="91" s="1"/>
  <c r="CD37" i="91"/>
  <c r="CD36" i="91" s="1"/>
  <c r="N37" i="91"/>
  <c r="N36" i="91" s="1"/>
  <c r="DD37" i="91"/>
  <c r="DD36" i="91" s="1"/>
  <c r="AB37" i="91"/>
  <c r="AB36" i="91" s="1"/>
  <c r="CY37" i="91"/>
  <c r="CY36" i="91" s="1"/>
  <c r="DA37" i="91"/>
  <c r="DA36" i="91" s="1"/>
  <c r="BO37" i="91"/>
  <c r="BO36" i="91" s="1"/>
  <c r="I37" i="91"/>
  <c r="I36" i="91" s="1"/>
  <c r="E18" i="91"/>
  <c r="V18" i="91"/>
  <c r="CO37" i="91"/>
  <c r="CO36" i="91" s="1"/>
  <c r="DS37" i="91"/>
  <c r="DS36" i="91" s="1"/>
  <c r="CJ37" i="91"/>
  <c r="CJ36" i="91" s="1"/>
  <c r="DH37" i="91"/>
  <c r="DH36" i="91" s="1"/>
  <c r="BM37" i="91"/>
  <c r="BM36" i="91" s="1"/>
  <c r="CC37" i="91"/>
  <c r="CC36" i="91" s="1"/>
  <c r="BZ37" i="91"/>
  <c r="BZ36" i="91" s="1"/>
  <c r="BN37" i="91"/>
  <c r="BN36" i="91" s="1"/>
  <c r="AW37" i="91"/>
  <c r="AW36" i="91" s="1"/>
  <c r="AP37" i="91"/>
  <c r="AP36" i="91" s="1"/>
  <c r="BY37" i="91"/>
  <c r="BY36" i="91" s="1"/>
  <c r="CX37" i="91"/>
  <c r="CX36" i="91" s="1"/>
  <c r="Z18" i="91"/>
  <c r="F18" i="91"/>
  <c r="AA18" i="91"/>
  <c r="DC37" i="91"/>
  <c r="DC36" i="91" s="1"/>
  <c r="DG37" i="91"/>
  <c r="DG36" i="91" s="1"/>
  <c r="L37" i="91"/>
  <c r="L36" i="91" s="1"/>
  <c r="M37" i="91"/>
  <c r="M36" i="91" s="1"/>
  <c r="CS37" i="91"/>
  <c r="CS36" i="91" s="1"/>
  <c r="DU37" i="91"/>
  <c r="DU36" i="91" s="1"/>
  <c r="AU37" i="91"/>
  <c r="AU36" i="91" s="1"/>
  <c r="U18" i="91"/>
  <c r="CK37" i="91"/>
  <c r="CK36" i="91" s="1"/>
  <c r="DO37" i="91"/>
  <c r="DO36" i="91" s="1"/>
  <c r="BX37" i="91"/>
  <c r="BX36" i="91" s="1"/>
  <c r="CB37" i="91"/>
  <c r="CB36" i="91" s="1"/>
  <c r="CI37" i="91"/>
  <c r="CU38" i="91"/>
  <c r="BQ37" i="91"/>
  <c r="BQ36" i="91" s="1"/>
  <c r="DN37" i="91"/>
  <c r="DN36" i="91" s="1"/>
  <c r="AL37" i="91"/>
  <c r="AL36" i="91" s="1"/>
  <c r="CG38" i="91"/>
  <c r="BU37" i="91"/>
  <c r="AT37" i="91"/>
  <c r="AT36" i="91" s="1"/>
  <c r="AM37" i="91"/>
  <c r="AM36" i="91" s="1"/>
  <c r="Y18" i="91"/>
  <c r="AF37" i="91"/>
  <c r="AF36" i="91" s="1"/>
  <c r="CT37" i="91"/>
  <c r="CT36" i="91" s="1"/>
  <c r="CM37" i="91"/>
  <c r="CM36" i="91" s="1"/>
  <c r="CP37" i="91"/>
  <c r="CP36" i="91" s="1"/>
  <c r="DL37" i="91"/>
  <c r="DL36" i="91" s="1"/>
  <c r="BR37" i="91"/>
  <c r="BR36" i="91" s="1"/>
  <c r="CE37" i="91"/>
  <c r="CE36" i="91" s="1"/>
  <c r="CN37" i="91"/>
  <c r="CN36" i="91" s="1"/>
  <c r="BP37" i="91"/>
  <c r="BP36" i="91" s="1"/>
  <c r="BV37" i="91"/>
  <c r="BV36" i="91" s="1"/>
  <c r="AN37" i="91"/>
  <c r="AN36" i="91" s="1"/>
  <c r="S18" i="91"/>
  <c r="K18" i="91"/>
  <c r="C36" i="91"/>
  <c r="DM37" i="91"/>
  <c r="DM36" i="91" s="1"/>
  <c r="DP37" i="91"/>
  <c r="DP36" i="91" s="1"/>
  <c r="DF37" i="91"/>
  <c r="DF36" i="91" s="1"/>
  <c r="DQ37" i="91"/>
  <c r="DQ36" i="91" s="1"/>
  <c r="AX37" i="91"/>
  <c r="AX36" i="91" s="1"/>
  <c r="O38" i="91"/>
  <c r="G37" i="91"/>
  <c r="G36" i="91" s="1"/>
  <c r="AZ37" i="91"/>
  <c r="AZ36" i="91" s="1"/>
  <c r="CA37" i="91"/>
  <c r="CA36" i="91" s="1"/>
  <c r="CQ37" i="91"/>
  <c r="CQ36" i="91" s="1"/>
  <c r="W18" i="91"/>
  <c r="AC38" i="91"/>
  <c r="Q37" i="91"/>
  <c r="CZ37" i="91"/>
  <c r="CZ36" i="91" s="1"/>
  <c r="DE37" i="91"/>
  <c r="DE36" i="91" s="1"/>
  <c r="CL37" i="91"/>
  <c r="CL36" i="91" s="1"/>
  <c r="H37" i="91"/>
  <c r="H36" i="91" s="1"/>
  <c r="AO37" i="91"/>
  <c r="AO36" i="91" s="1"/>
  <c r="DR37" i="91"/>
  <c r="DR36" i="91" s="1"/>
  <c r="CF37" i="91"/>
  <c r="CF36" i="91" s="1"/>
  <c r="DV37" i="91"/>
  <c r="DV36" i="91" s="1"/>
  <c r="AV37" i="91"/>
  <c r="AV36" i="91" s="1"/>
  <c r="CR37" i="91"/>
  <c r="CR36" i="91" s="1"/>
  <c r="AK37" i="91"/>
  <c r="AK36" i="91" s="1"/>
  <c r="AE37" i="91"/>
  <c r="AH37" i="91"/>
  <c r="AH36" i="91" s="1"/>
  <c r="DK37" i="91"/>
  <c r="DW38" i="91"/>
  <c r="J37" i="91"/>
  <c r="J36" i="91" s="1"/>
  <c r="DB37" i="91"/>
  <c r="DB36" i="91" s="1"/>
  <c r="R18" i="91"/>
  <c r="T18" i="91"/>
  <c r="D18" i="91"/>
  <c r="BB38" i="91"/>
  <c r="BC38" i="91"/>
  <c r="BA38" i="91"/>
  <c r="BD38" i="91"/>
  <c r="DV18" i="91" l="1"/>
  <c r="BR18" i="91"/>
  <c r="M18" i="91"/>
  <c r="AZ18" i="91"/>
  <c r="DQ18" i="91"/>
  <c r="O36" i="91"/>
  <c r="C18" i="91"/>
  <c r="CT18" i="91"/>
  <c r="AT18" i="91"/>
  <c r="BX18" i="91"/>
  <c r="AU18" i="91"/>
  <c r="L18" i="91"/>
  <c r="DS18" i="91"/>
  <c r="I18" i="91"/>
  <c r="AY18" i="91"/>
  <c r="H18" i="91"/>
  <c r="O37" i="91"/>
  <c r="AM18" i="91"/>
  <c r="CF18" i="91"/>
  <c r="CL18" i="91"/>
  <c r="DL18" i="91"/>
  <c r="AF18" i="91"/>
  <c r="BQ18" i="91"/>
  <c r="AP18" i="91"/>
  <c r="CC18" i="91"/>
  <c r="AB18" i="91"/>
  <c r="AE36" i="91"/>
  <c r="DK36" i="91"/>
  <c r="DW37" i="91"/>
  <c r="AK18" i="91"/>
  <c r="G18" i="91"/>
  <c r="DF18" i="91"/>
  <c r="BP18" i="91"/>
  <c r="DO18" i="91"/>
  <c r="DU18" i="91"/>
  <c r="AS36" i="91"/>
  <c r="AG18" i="91"/>
  <c r="CA18" i="91"/>
  <c r="CR18" i="91"/>
  <c r="DR18" i="91"/>
  <c r="CN18" i="91"/>
  <c r="CP18" i="91"/>
  <c r="BU36" i="91"/>
  <c r="CG37" i="91"/>
  <c r="DG18" i="91"/>
  <c r="AW18" i="91"/>
  <c r="BM18" i="91"/>
  <c r="CO18" i="91"/>
  <c r="BO18" i="91"/>
  <c r="DD18" i="91"/>
  <c r="BB37" i="91"/>
  <c r="BB36" i="91" s="1"/>
  <c r="J18" i="91"/>
  <c r="BV18" i="91"/>
  <c r="DN18" i="91"/>
  <c r="AH18" i="91"/>
  <c r="DE18" i="91"/>
  <c r="CQ18" i="91"/>
  <c r="DP18" i="91"/>
  <c r="BW18" i="91"/>
  <c r="CY18" i="91"/>
  <c r="BD37" i="91"/>
  <c r="BD36" i="91" s="1"/>
  <c r="BC37" i="91"/>
  <c r="BC36" i="91" s="1"/>
  <c r="AO18" i="91"/>
  <c r="CZ18" i="91"/>
  <c r="AX18" i="91"/>
  <c r="AN18" i="91"/>
  <c r="CE18" i="91"/>
  <c r="CI36" i="91"/>
  <c r="CU37" i="91"/>
  <c r="CK18" i="91"/>
  <c r="CS18" i="91"/>
  <c r="DC18" i="91"/>
  <c r="CX18" i="91"/>
  <c r="BN18" i="91"/>
  <c r="DH18" i="91"/>
  <c r="DA18" i="91"/>
  <c r="N18" i="91"/>
  <c r="DT18" i="91"/>
  <c r="AC37" i="91"/>
  <c r="Q36" i="91"/>
  <c r="CB18" i="91"/>
  <c r="BE38" i="91"/>
  <c r="BA37" i="91"/>
  <c r="BA36" i="91" s="1"/>
  <c r="DB18" i="91"/>
  <c r="AV18" i="91"/>
  <c r="DM18" i="91"/>
  <c r="CM18" i="91"/>
  <c r="AL18" i="91"/>
  <c r="BY18" i="91"/>
  <c r="BZ18" i="91"/>
  <c r="CJ18" i="91"/>
  <c r="CD18" i="91"/>
  <c r="CW36" i="91"/>
  <c r="DI37" i="91"/>
  <c r="BG38" i="91"/>
  <c r="AC36" i="91" l="1"/>
  <c r="Q18" i="91"/>
  <c r="AC18" i="91" s="1"/>
  <c r="BC18" i="91"/>
  <c r="DW36" i="91"/>
  <c r="DK18" i="91"/>
  <c r="DW18" i="91" s="1"/>
  <c r="BE37" i="91"/>
  <c r="O18" i="91"/>
  <c r="BA18" i="91"/>
  <c r="BD18" i="91"/>
  <c r="BE36" i="91"/>
  <c r="AS18" i="91"/>
  <c r="AE18" i="91"/>
  <c r="DI36" i="91"/>
  <c r="CW18" i="91"/>
  <c r="DI18" i="91" s="1"/>
  <c r="CI18" i="91"/>
  <c r="CU18" i="91" s="1"/>
  <c r="CU36" i="91"/>
  <c r="CG36" i="91"/>
  <c r="BU18" i="91"/>
  <c r="CG18" i="91" s="1"/>
  <c r="BG37" i="91"/>
  <c r="BB18" i="91"/>
  <c r="BH38" i="91"/>
  <c r="BG36" i="91" l="1"/>
  <c r="BH37" i="91"/>
  <c r="BH36" i="91" s="1"/>
  <c r="BE18" i="91"/>
  <c r="BI38" i="91"/>
  <c r="BH18" i="91" l="1"/>
  <c r="BI37" i="91"/>
  <c r="BI36" i="91" s="1"/>
  <c r="BG18" i="91"/>
  <c r="BJ38" i="91"/>
  <c r="BJ37" i="91" l="1"/>
  <c r="BJ36" i="91" s="1"/>
  <c r="BI18" i="91"/>
  <c r="BL38" i="91"/>
  <c r="BK38" i="91"/>
  <c r="BS38" i="91" l="1"/>
  <c r="BK37" i="91"/>
  <c r="BJ18" i="91"/>
  <c r="BL37" i="91"/>
  <c r="BL36" i="91" s="1"/>
  <c r="BL18" i="91" l="1"/>
  <c r="BK36" i="91"/>
  <c r="BS37" i="91"/>
  <c r="BK18" i="91" l="1"/>
  <c r="BS18" i="91" s="1"/>
  <c r="BS36" i="91"/>
  <c r="EP38" i="91"/>
  <c r="EP37" i="91" l="1"/>
  <c r="EP36" i="91" s="1"/>
  <c r="EP18" i="91" l="1"/>
  <c r="EM38" i="91" l="1"/>
  <c r="EM37" i="91" l="1"/>
  <c r="EM36" i="91" l="1"/>
  <c r="EI38" i="91"/>
  <c r="EJ38" i="91"/>
  <c r="EH38" i="91"/>
  <c r="EG38" i="91"/>
  <c r="EI37" i="91" l="1"/>
  <c r="EI36" i="91" s="1"/>
  <c r="EJ37" i="91"/>
  <c r="EJ36" i="91" s="1"/>
  <c r="EG37" i="91"/>
  <c r="EG36" i="91" s="1"/>
  <c r="EH37" i="91"/>
  <c r="EH36" i="91" s="1"/>
  <c r="EM18" i="91"/>
  <c r="EG18" i="91" l="1"/>
  <c r="EH18" i="91"/>
  <c r="EJ18" i="91"/>
  <c r="EI18" i="91"/>
  <c r="EF38" i="91"/>
  <c r="EF37" i="91" l="1"/>
  <c r="EF36" i="91" s="1"/>
  <c r="EF18" i="91" l="1"/>
  <c r="EE38" i="91"/>
  <c r="EE37" i="91" l="1"/>
  <c r="EE36" i="91" s="1"/>
  <c r="EE18" i="91" l="1"/>
  <c r="ED38" i="91"/>
  <c r="ED37" i="91" l="1"/>
  <c r="ED36" i="91" s="1"/>
  <c r="EC38" i="91"/>
  <c r="EC37" i="91" l="1"/>
  <c r="EC36" i="91" s="1"/>
  <c r="ED18" i="91"/>
  <c r="EC18" i="91" l="1"/>
  <c r="EB38" i="91"/>
  <c r="EB37" i="91" l="1"/>
  <c r="EB36" i="91" s="1"/>
  <c r="EB18" i="91" l="1"/>
  <c r="EA38" i="91"/>
  <c r="EA37" i="91" l="1"/>
  <c r="EA36" i="91" s="1"/>
  <c r="EA18" i="91" l="1"/>
  <c r="DY38" i="91"/>
  <c r="DZ38" i="91"/>
  <c r="DZ37" i="91" l="1"/>
  <c r="DZ36" i="91" s="1"/>
  <c r="DY37" i="91"/>
  <c r="EK38" i="91"/>
  <c r="DY36" i="91" l="1"/>
  <c r="EK37" i="91"/>
  <c r="DZ18" i="91"/>
  <c r="AI38" i="91"/>
  <c r="AJ38" i="91"/>
  <c r="AI37" i="91" l="1"/>
  <c r="AQ38" i="91"/>
  <c r="AJ37" i="91"/>
  <c r="AJ36" i="91" s="1"/>
  <c r="EK36" i="91"/>
  <c r="DY18" i="91"/>
  <c r="EK18" i="91" s="1"/>
  <c r="AJ18" i="91" l="1"/>
  <c r="AI36" i="91"/>
  <c r="AQ37" i="91"/>
  <c r="EN38" i="91"/>
  <c r="EO38" i="91"/>
  <c r="AI18" i="91" l="1"/>
  <c r="AQ18" i="91" s="1"/>
  <c r="AQ36" i="91"/>
  <c r="EN37" i="91"/>
  <c r="EO37" i="91"/>
  <c r="EO36" i="91" s="1"/>
  <c r="EN36" i="91" l="1"/>
  <c r="EO18" i="91"/>
  <c r="ER38" i="91"/>
  <c r="ES38" i="91"/>
  <c r="EQ38" i="91"/>
  <c r="EQ37" i="91" l="1"/>
  <c r="EY38" i="91"/>
  <c r="ER37" i="91"/>
  <c r="ER36" i="91" s="1"/>
  <c r="ES37" i="91"/>
  <c r="ES36" i="91" s="1"/>
  <c r="EN18" i="91"/>
  <c r="ES18" i="91" l="1"/>
  <c r="ER18" i="91"/>
  <c r="EQ36" i="91"/>
  <c r="EY37" i="91"/>
  <c r="EQ18" i="91" l="1"/>
  <c r="EY18" i="91" s="1"/>
  <c r="EY36" i="91"/>
  <c r="FI38" i="91" l="1"/>
  <c r="FI37" i="91" l="1"/>
  <c r="FI36" i="91" s="1"/>
  <c r="FI18" i="91" l="1"/>
  <c r="FA38" i="91" l="1"/>
  <c r="FA37" i="91" l="1"/>
  <c r="FA36" i="91" l="1"/>
  <c r="FD38" i="91"/>
  <c r="FB38" i="91"/>
  <c r="FC38" i="91"/>
  <c r="FD37" i="91" l="1"/>
  <c r="FD36" i="91" s="1"/>
  <c r="FC37" i="91"/>
  <c r="FC36" i="91" s="1"/>
  <c r="FB37" i="91"/>
  <c r="FA18" i="91"/>
  <c r="FE38" i="91"/>
  <c r="FB36" i="91" l="1"/>
  <c r="FC18" i="91"/>
  <c r="FE37" i="91"/>
  <c r="FE36" i="91" s="1"/>
  <c r="FD18" i="91"/>
  <c r="FE18" i="91" l="1"/>
  <c r="FB18" i="91"/>
  <c r="FH38" i="91"/>
  <c r="FG38" i="91"/>
  <c r="FF38" i="91"/>
  <c r="FH37" i="91" l="1"/>
  <c r="FH36" i="91" s="1"/>
  <c r="FF37" i="91"/>
  <c r="FM38" i="91"/>
  <c r="FG37" i="91"/>
  <c r="FG36" i="91" s="1"/>
  <c r="FG18" i="91" l="1"/>
  <c r="FH18" i="91"/>
  <c r="FF36" i="91"/>
  <c r="FM37" i="91"/>
  <c r="FF18" i="91" l="1"/>
  <c r="FM18" i="91" s="1"/>
  <c r="FM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<sst xmlns="http://schemas.openxmlformats.org/spreadsheetml/2006/main" count="2960" uniqueCount="746">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</sst>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Z.-_Cierre_SLL_BLL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A.-_Balance_financiero_del_SPNF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3.-%20Complementarios/2._Deuda_por_acreedor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F._Ajuste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B.1.-_Balance_PGE___CFDD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C.-_Balance_financiero_de_Empresas_Publicas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1.%20Archivos%20Base/15._Convenios_de_liquidez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32%20Con%20BDE/E.-Balance_Financiero_GADS_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32%20Con%20BDE/D._Balance_Financiero_FS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PS DEBT"/>
      <sheetName val="StatisticDisc"/>
      <sheetName val="PGE&amp;CFDD"/>
      <sheetName val="BEDE"/>
      <sheetName val="SH"/>
      <sheetName val="Aggr GC"/>
      <sheetName val="consolidaGobC"/>
      <sheetName val="Gob Central"/>
      <sheetName val="GADs"/>
      <sheetName val="FSS"/>
      <sheetName val="GGagr"/>
      <sheetName val="consolida GG"/>
      <sheetName val="GGcons"/>
      <sheetName val="EEPP"/>
      <sheetName val="SPNFAgr"/>
      <sheetName val="consolida SPNF"/>
      <sheetName val="SPNFcons sum"/>
      <sheetName val="SPNF"/>
      <sheetName val="SPNF compara"/>
      <sheetName val="Gob Central (2)"/>
      <sheetName val="Compara GC"/>
      <sheetName val="Hoja1"/>
    </sheetNames>
    <sheetDataSet>
      <sheetData sheetId="0" refreshError="1"/>
      <sheetData sheetId="1">
        <row r="14">
          <cell r="F14">
            <v>-1.2066043899998533</v>
          </cell>
          <cell r="R14">
            <v>78.017678494162737</v>
          </cell>
          <cell r="S14">
            <v>-8.1225712491995203</v>
          </cell>
          <cell r="T14">
            <v>-9.9747011100003249</v>
          </cell>
          <cell r="U14">
            <v>-22.371529419999547</v>
          </cell>
          <cell r="V14">
            <v>18.491135339999758</v>
          </cell>
          <cell r="W14">
            <v>-3.4965091600003824</v>
          </cell>
          <cell r="X14">
            <v>22.379696439999933</v>
          </cell>
          <cell r="Y14">
            <v>1.0750198900005756</v>
          </cell>
          <cell r="Z14">
            <v>-29.020668850000476</v>
          </cell>
          <cell r="AA14">
            <v>13.226515138200739</v>
          </cell>
          <cell r="AB14">
            <v>-29.459959782499304</v>
          </cell>
          <cell r="AC14">
            <v>55.917765699999563</v>
          </cell>
          <cell r="AD14">
            <v>195.4525941038001</v>
          </cell>
          <cell r="AE14">
            <v>-19.473211520000092</v>
          </cell>
          <cell r="AF14">
            <v>3.7204110000000838</v>
          </cell>
          <cell r="AG14">
            <v>19.451214513800181</v>
          </cell>
          <cell r="AH14">
            <v>6.0336889199996051</v>
          </cell>
          <cell r="AI14">
            <v>9.1109373060011478</v>
          </cell>
          <cell r="AJ14">
            <v>42.404998819998646</v>
          </cell>
          <cell r="AK14">
            <v>1.7116516700005775</v>
          </cell>
          <cell r="AL14">
            <v>26.541736089999414</v>
          </cell>
          <cell r="AM14">
            <v>24.784459779001317</v>
          </cell>
          <cell r="AN14">
            <v>-24.663730650001568</v>
          </cell>
          <cell r="AO14">
            <v>-93.075783691349784</v>
          </cell>
          <cell r="AP14">
            <v>398.89743556000042</v>
          </cell>
          <cell r="AQ14">
            <v>-17.378864970000109</v>
          </cell>
          <cell r="AR14">
            <v>15.645415479999764</v>
          </cell>
          <cell r="AS14">
            <v>8.9009788899992373</v>
          </cell>
          <cell r="AT14">
            <v>-4.8740841899997918</v>
          </cell>
          <cell r="AU14">
            <v>-11.895165589999962</v>
          </cell>
          <cell r="AV14">
            <v>24.47216743000034</v>
          </cell>
          <cell r="AW14">
            <v>-34.68312703000035</v>
          </cell>
          <cell r="AX14">
            <v>47.764784020000434</v>
          </cell>
          <cell r="AY14">
            <v>11.014728769999461</v>
          </cell>
          <cell r="AZ14">
            <v>-4.3288065299992695</v>
          </cell>
          <cell r="BA14">
            <v>-69.142801293237994</v>
          </cell>
          <cell r="BB14">
            <v>254.31005799999951</v>
          </cell>
          <cell r="BC14">
            <v>-42.704377919999857</v>
          </cell>
          <cell r="BD14">
            <v>3.7189277899998814</v>
          </cell>
          <cell r="BE14">
            <v>10.755585309999475</v>
          </cell>
          <cell r="BF14">
            <v>27.075868100000235</v>
          </cell>
          <cell r="BG14">
            <v>-49.653691369998512</v>
          </cell>
          <cell r="BH14">
            <v>0.66146137999956522</v>
          </cell>
          <cell r="BI14">
            <v>-25.831320400000106</v>
          </cell>
          <cell r="BJ14">
            <v>-12.808833980000699</v>
          </cell>
          <cell r="BK14">
            <v>7.7862542299998552</v>
          </cell>
          <cell r="BL14">
            <v>-12.228052280000668</v>
          </cell>
          <cell r="BM14">
            <v>-28.121720549998884</v>
          </cell>
          <cell r="BN14">
            <v>202.51277611000026</v>
          </cell>
          <cell r="BO14">
            <v>5.0869574899995769</v>
          </cell>
          <cell r="BP14">
            <v>29.974143099999864</v>
          </cell>
          <cell r="BQ14">
            <v>16.159619990000472</v>
          </cell>
          <cell r="BR14">
            <v>11.803475919999912</v>
          </cell>
          <cell r="BS14">
            <v>8.139096880000082</v>
          </cell>
          <cell r="BT14">
            <v>0.98961134000035145</v>
          </cell>
          <cell r="BU14">
            <v>29.744381739998843</v>
          </cell>
          <cell r="BV14">
            <v>11.875224340001381</v>
          </cell>
          <cell r="BW14">
            <v>-8.2661209899993366</v>
          </cell>
          <cell r="BX14">
            <v>-35.648491030000869</v>
          </cell>
          <cell r="BY14">
            <v>6.6820226099979436</v>
          </cell>
          <cell r="BZ14">
            <v>322.5743821799997</v>
          </cell>
          <cell r="CA14">
            <v>18.449585979999767</v>
          </cell>
          <cell r="CB14">
            <v>-8.017133329999325</v>
          </cell>
          <cell r="CC14">
            <v>20.97846741999922</v>
          </cell>
          <cell r="CD14">
            <v>-45.147683422999165</v>
          </cell>
          <cell r="CE14">
            <v>0.29679903399956942</v>
          </cell>
          <cell r="CF14">
            <v>-105.63425245300081</v>
          </cell>
          <cell r="CG14">
            <v>74.869197369998659</v>
          </cell>
          <cell r="CH14">
            <v>-200.31431642999874</v>
          </cell>
          <cell r="CI14">
            <v>0.71267890999851602</v>
          </cell>
          <cell r="CJ14">
            <v>-39.277601289998017</v>
          </cell>
          <cell r="CK14">
            <v>-35.913864659999376</v>
          </cell>
          <cell r="CL14">
            <v>11.897032693999776</v>
          </cell>
          <cell r="CM14">
            <v>59.829769920000004</v>
          </cell>
          <cell r="CN14">
            <v>20.335325669999577</v>
          </cell>
          <cell r="CO14">
            <v>-41.60083302999891</v>
          </cell>
          <cell r="CP14">
            <v>-6.8190822900005514</v>
          </cell>
          <cell r="CQ14">
            <v>-37.774808139999323</v>
          </cell>
          <cell r="CR14">
            <v>-85.224755813001053</v>
          </cell>
          <cell r="CS14">
            <v>106.45864998000076</v>
          </cell>
          <cell r="CT14">
            <v>2.0406163000008917</v>
          </cell>
          <cell r="CU14">
            <v>17.646440827999527</v>
          </cell>
          <cell r="CV14">
            <v>-178.71387970000063</v>
          </cell>
          <cell r="CW14">
            <v>131.85134724999995</v>
          </cell>
          <cell r="CX14">
            <v>-76.808485759999712</v>
          </cell>
          <cell r="CY14">
            <v>-59.416456190353188</v>
          </cell>
          <cell r="CZ14">
            <v>57.760178610000139</v>
          </cell>
          <cell r="DA14">
            <v>-16.665553219026449</v>
          </cell>
          <cell r="DB14">
            <v>8.221293611000192</v>
          </cell>
          <cell r="DC14">
            <v>9.3145596099997796</v>
          </cell>
          <cell r="DD14">
            <v>-0.59575916299955622</v>
          </cell>
          <cell r="DE14">
            <v>103.75390574999965</v>
          </cell>
          <cell r="DF14">
            <v>-11.719108778996386</v>
          </cell>
          <cell r="DG14">
            <v>-32.009230458075365</v>
          </cell>
          <cell r="DH14">
            <v>-9.7013487168039632</v>
          </cell>
          <cell r="DI14">
            <v>-170.72384906421431</v>
          </cell>
          <cell r="DJ14">
            <v>-27.591804939099916</v>
          </cell>
          <cell r="DK14">
            <v>-113.81111537000029</v>
          </cell>
          <cell r="DL14">
            <v>147.12271790000091</v>
          </cell>
          <cell r="DM14">
            <v>-77.028381811913547</v>
          </cell>
          <cell r="DN14">
            <v>-42.680759801946188</v>
          </cell>
          <cell r="DO14">
            <v>32.950706689998668</v>
          </cell>
          <cell r="DP14">
            <v>4.8800953770017585</v>
          </cell>
          <cell r="DQ14">
            <v>18.41877015999934</v>
          </cell>
          <cell r="DR14">
            <v>-38.540677025599365</v>
          </cell>
          <cell r="DS14">
            <v>0.72054930999672706</v>
          </cell>
          <cell r="DT14">
            <v>62.976118257998621</v>
          </cell>
          <cell r="DU14">
            <v>66.091372973545731</v>
          </cell>
          <cell r="DV14">
            <v>-164.09618371299962</v>
          </cell>
          <cell r="DW14">
            <v>-5.5949791800006494</v>
          </cell>
          <cell r="DX14">
            <v>-14.179804879999885</v>
          </cell>
          <cell r="DY14">
            <v>-10.104209000000154</v>
          </cell>
          <cell r="DZ14">
            <v>-28.600064859999911</v>
          </cell>
          <cell r="EA14">
            <v>5.0425605800001563</v>
          </cell>
          <cell r="EB14">
            <v>-13.807946789999946</v>
          </cell>
          <cell r="EC14">
            <v>17.137844684069648</v>
          </cell>
          <cell r="ED14">
            <v>19.221849149997347</v>
          </cell>
          <cell r="EE14">
            <v>-7.2006516033319485</v>
          </cell>
          <cell r="EF14">
            <v>1.4846935173329641</v>
          </cell>
          <cell r="EG14">
            <v>33.596796320000948</v>
          </cell>
          <cell r="EH14">
            <v>-66.147249169999881</v>
          </cell>
          <cell r="EI14">
            <v>9.5541067800000974</v>
          </cell>
          <cell r="EJ14">
            <v>16.071929299999908</v>
          </cell>
          <cell r="EK14">
            <v>70.145156070000638</v>
          </cell>
          <cell r="EL14">
            <v>-22.835888079999719</v>
          </cell>
          <cell r="EM14">
            <v>5.3176356199993364</v>
          </cell>
          <cell r="EN14">
            <v>0.78361325201157683</v>
          </cell>
          <cell r="EO14">
            <v>16.865940359989722</v>
          </cell>
          <cell r="EP14">
            <v>-47.939062557746766</v>
          </cell>
          <cell r="EQ14">
            <v>-1.6155176950010883</v>
          </cell>
          <cell r="ER14">
            <v>-1.4862992200008875</v>
          </cell>
          <cell r="ES14">
            <v>67.359711166516547</v>
          </cell>
          <cell r="ET14">
            <v>-118.03302020958995</v>
          </cell>
          <cell r="EU14">
            <v>-83.571549784399082</v>
          </cell>
          <cell r="EV14">
            <v>-72.926798821233945</v>
          </cell>
          <cell r="EW14">
            <v>64.090077822474626</v>
          </cell>
          <cell r="EX14">
            <v>-10.681682820145298</v>
          </cell>
          <cell r="EY14">
            <v>-9.6101523544392933</v>
          </cell>
          <cell r="EZ14">
            <v>-83.880706954229964</v>
          </cell>
          <cell r="FA14">
            <v>-11.810987898676352</v>
          </cell>
          <cell r="FB14">
            <v>-33.201089566592735</v>
          </cell>
          <cell r="FC14">
            <v>44.98638410488455</v>
          </cell>
          <cell r="FD14">
            <v>-25.543009940411423</v>
          </cell>
          <cell r="FE14">
            <v>-13.438220640330258</v>
          </cell>
        </row>
        <row r="15">
          <cell r="R15">
            <v>184.4658189299999</v>
          </cell>
          <cell r="S15">
            <v>23.005327780000471</v>
          </cell>
          <cell r="T15">
            <v>-42.638049490000242</v>
          </cell>
          <cell r="U15">
            <v>-116.47371060999978</v>
          </cell>
          <cell r="V15">
            <v>42.475114069999847</v>
          </cell>
          <cell r="W15">
            <v>17.987852589999534</v>
          </cell>
          <cell r="X15">
            <v>27.259068680000155</v>
          </cell>
          <cell r="Y15">
            <v>36.159487410000281</v>
          </cell>
          <cell r="Z15">
            <v>199.02371465999977</v>
          </cell>
          <cell r="AA15">
            <v>-25.793851529999472</v>
          </cell>
          <cell r="AB15">
            <v>-40.602044489999287</v>
          </cell>
          <cell r="AC15">
            <v>-258.60578336000049</v>
          </cell>
          <cell r="AD15">
            <v>190.82743551000007</v>
          </cell>
          <cell r="AE15">
            <v>33.283716380000101</v>
          </cell>
          <cell r="AF15">
            <v>-10.913592810000011</v>
          </cell>
          <cell r="AG15">
            <v>-63.427496510000026</v>
          </cell>
          <cell r="AH15">
            <v>101.55328154999984</v>
          </cell>
          <cell r="AI15">
            <v>75.344213040000966</v>
          </cell>
          <cell r="AJ15">
            <v>56.00104631999875</v>
          </cell>
          <cell r="AK15">
            <v>86.661908420000486</v>
          </cell>
          <cell r="AL15">
            <v>19.74813105000004</v>
          </cell>
          <cell r="AM15">
            <v>38.667172130000665</v>
          </cell>
          <cell r="AN15">
            <v>20.670750639998516</v>
          </cell>
          <cell r="AO15">
            <v>-271.17592347000016</v>
          </cell>
          <cell r="AP15">
            <v>108.28748273000002</v>
          </cell>
          <cell r="AQ15">
            <v>186.04058683000022</v>
          </cell>
          <cell r="AR15">
            <v>16.018323719999898</v>
          </cell>
          <cell r="AS15">
            <v>96.86514366999927</v>
          </cell>
          <cell r="AT15">
            <v>101.94182529000011</v>
          </cell>
          <cell r="AU15">
            <v>37.758545930000025</v>
          </cell>
          <cell r="AV15">
            <v>117.65188966000039</v>
          </cell>
          <cell r="AW15">
            <v>-188.12815830000054</v>
          </cell>
          <cell r="AX15">
            <v>-202.11605585999939</v>
          </cell>
          <cell r="AY15">
            <v>-15.159716370000581</v>
          </cell>
          <cell r="AZ15">
            <v>-161.70514164999923</v>
          </cell>
          <cell r="BA15">
            <v>136.91221142999825</v>
          </cell>
          <cell r="BB15">
            <v>69.64613690999991</v>
          </cell>
          <cell r="BC15">
            <v>-169.86352866000016</v>
          </cell>
          <cell r="BD15">
            <v>25.18992526999989</v>
          </cell>
          <cell r="BE15">
            <v>84.417471359999865</v>
          </cell>
          <cell r="BF15">
            <v>-171.14003640000021</v>
          </cell>
          <cell r="BG15">
            <v>168.18610517000144</v>
          </cell>
          <cell r="BH15">
            <v>205.23740278999952</v>
          </cell>
          <cell r="BI15">
            <v>-36.271934770000144</v>
          </cell>
          <cell r="BJ15">
            <v>-26.659324990000812</v>
          </cell>
          <cell r="BK15">
            <v>-64.346605529999806</v>
          </cell>
          <cell r="BL15">
            <v>-162.93848165000071</v>
          </cell>
          <cell r="BM15">
            <v>-82.755356279998978</v>
          </cell>
          <cell r="BN15">
            <v>85.914984590000358</v>
          </cell>
          <cell r="BO15">
            <v>48.738024489999702</v>
          </cell>
          <cell r="BP15">
            <v>70.186256449999973</v>
          </cell>
          <cell r="BQ15">
            <v>-7.7934794999995347</v>
          </cell>
          <cell r="BR15">
            <v>93.691656939999575</v>
          </cell>
          <cell r="BS15">
            <v>16.765278220000255</v>
          </cell>
          <cell r="BT15">
            <v>62.737158480000289</v>
          </cell>
          <cell r="BU15">
            <v>14.692321449999383</v>
          </cell>
          <cell r="BV15">
            <v>-205.06088385999928</v>
          </cell>
          <cell r="BW15">
            <v>124.52005756000085</v>
          </cell>
          <cell r="BX15">
            <v>-35.79966485000125</v>
          </cell>
          <cell r="BY15">
            <v>-227.43939042000181</v>
          </cell>
          <cell r="BZ15">
            <v>90.271531509999988</v>
          </cell>
          <cell r="CA15">
            <v>22.755047189999743</v>
          </cell>
          <cell r="CB15">
            <v>24.241485290000639</v>
          </cell>
          <cell r="CC15">
            <v>103.85353272999907</v>
          </cell>
          <cell r="CD15">
            <v>155.33301143000051</v>
          </cell>
          <cell r="CE15">
            <v>-43.541601179999816</v>
          </cell>
          <cell r="CF15">
            <v>-62.748727450000672</v>
          </cell>
          <cell r="CG15">
            <v>103.821842879999</v>
          </cell>
          <cell r="CH15">
            <v>-224.92867066999918</v>
          </cell>
          <cell r="CI15">
            <v>-42.941084170001034</v>
          </cell>
          <cell r="CJ15">
            <v>16.432327620001502</v>
          </cell>
          <cell r="CK15">
            <v>-334.52715857999954</v>
          </cell>
          <cell r="CL15">
            <v>136.56491124999991</v>
          </cell>
          <cell r="CM15">
            <v>8.8793133199999374</v>
          </cell>
          <cell r="CN15">
            <v>-178.15478097000013</v>
          </cell>
          <cell r="CO15">
            <v>100.944403870001</v>
          </cell>
          <cell r="CP15">
            <v>122.51926588999891</v>
          </cell>
          <cell r="CQ15">
            <v>101.8819802900008</v>
          </cell>
          <cell r="CR15">
            <v>-14.044607890000293</v>
          </cell>
          <cell r="CS15">
            <v>-107.3908430099994</v>
          </cell>
          <cell r="CT15">
            <v>202.16138045000014</v>
          </cell>
          <cell r="CU15">
            <v>-72.240945790000239</v>
          </cell>
          <cell r="CV15">
            <v>-199.1323080200001</v>
          </cell>
          <cell r="CW15">
            <v>162.95755800999984</v>
          </cell>
          <cell r="CX15">
            <v>-62.025885510000222</v>
          </cell>
          <cell r="CY15">
            <v>170.91659275000029</v>
          </cell>
          <cell r="CZ15">
            <v>-125.8535049500004</v>
          </cell>
          <cell r="DA15">
            <v>-58.174490210000073</v>
          </cell>
          <cell r="DB15">
            <v>605.12284677000048</v>
          </cell>
          <cell r="DC15">
            <v>20.670831519999581</v>
          </cell>
          <cell r="DD15">
            <v>-46.193308799999784</v>
          </cell>
          <cell r="DE15">
            <v>51.370059659999981</v>
          </cell>
          <cell r="DF15">
            <v>-65.865974710000501</v>
          </cell>
          <cell r="DG15">
            <v>-119.91478023000093</v>
          </cell>
          <cell r="DH15">
            <v>-86.087411009997652</v>
          </cell>
          <cell r="DI15">
            <v>-262.95997949000059</v>
          </cell>
          <cell r="DJ15">
            <v>314.34963166</v>
          </cell>
          <cell r="DK15">
            <v>72.306340519999935</v>
          </cell>
          <cell r="DL15">
            <v>-101.20823527999852</v>
          </cell>
          <cell r="DM15">
            <v>26.839413689998651</v>
          </cell>
          <cell r="DN15">
            <v>18.595451000000821</v>
          </cell>
          <cell r="DO15">
            <v>157.12995084999926</v>
          </cell>
          <cell r="DP15">
            <v>29.746664430001488</v>
          </cell>
          <cell r="DQ15">
            <v>-14.15499268000076</v>
          </cell>
          <cell r="DR15">
            <v>-164.79247931999959</v>
          </cell>
          <cell r="DS15">
            <v>206.22323644999602</v>
          </cell>
          <cell r="DT15">
            <v>-50.588533000000666</v>
          </cell>
          <cell r="DU15">
            <v>-129.58645494999644</v>
          </cell>
          <cell r="DV15">
            <v>-38.60632973500006</v>
          </cell>
          <cell r="DW15">
            <v>207.3654492849999</v>
          </cell>
          <cell r="DX15">
            <v>-47.513306599999964</v>
          </cell>
          <cell r="DY15">
            <v>34.598578389999375</v>
          </cell>
          <cell r="DZ15">
            <v>-77.600483009999778</v>
          </cell>
          <cell r="EA15">
            <v>262.96361833000043</v>
          </cell>
          <cell r="EB15">
            <v>27.958952339999314</v>
          </cell>
          <cell r="EC15">
            <v>5.5769246400025168</v>
          </cell>
          <cell r="ED15">
            <v>22.497837729997173</v>
          </cell>
          <cell r="EE15">
            <v>-10.003912759998286</v>
          </cell>
          <cell r="EF15">
            <v>-28.174782970000763</v>
          </cell>
          <cell r="EG15">
            <v>-155.49706313999855</v>
          </cell>
          <cell r="EH15">
            <v>-164.76403353000006</v>
          </cell>
          <cell r="EI15">
            <v>305.11806772000011</v>
          </cell>
          <cell r="EJ15">
            <v>-74.817819820000125</v>
          </cell>
          <cell r="EK15">
            <v>-7.9962995499990939</v>
          </cell>
          <cell r="EL15">
            <v>83.55826492999978</v>
          </cell>
          <cell r="EM15">
            <v>113.35469889999928</v>
          </cell>
          <cell r="EN15">
            <v>28.703413900000953</v>
          </cell>
          <cell r="EO15">
            <v>-10.216150970000513</v>
          </cell>
          <cell r="EP15">
            <v>-87.748481769999557</v>
          </cell>
          <cell r="EQ15">
            <v>-13.971807400000159</v>
          </cell>
          <cell r="ER15">
            <v>-73.677729146667275</v>
          </cell>
          <cell r="ES15">
            <v>-147.78775524875812</v>
          </cell>
          <cell r="ET15">
            <v>117.60657514161488</v>
          </cell>
          <cell r="EU15">
            <v>41.335916740351934</v>
          </cell>
          <cell r="EV15">
            <v>-68.410413991230996</v>
          </cell>
          <cell r="EW15">
            <v>14.730262630717618</v>
          </cell>
          <cell r="EX15">
            <v>116.10714053934248</v>
          </cell>
          <cell r="EY15">
            <v>94.624745205562192</v>
          </cell>
          <cell r="EZ15">
            <v>31.710387590820744</v>
          </cell>
          <cell r="FA15">
            <v>-0.68264668097577896</v>
          </cell>
          <cell r="FB15">
            <v>-55.517672401591085</v>
          </cell>
          <cell r="FC15">
            <v>-25.05511621011749</v>
          </cell>
          <cell r="FD15">
            <v>-45.423761015958007</v>
          </cell>
          <cell r="FE15">
            <v>-282.98499718347182</v>
          </cell>
        </row>
        <row r="22">
          <cell r="R22">
            <v>-244.01250548963316</v>
          </cell>
          <cell r="S22">
            <v>10.967529528958579</v>
          </cell>
          <cell r="T22">
            <v>39.107911819391262</v>
          </cell>
          <cell r="U22">
            <v>-191.8327611793955</v>
          </cell>
          <cell r="V22">
            <v>66.617114190034556</v>
          </cell>
          <cell r="W22">
            <v>-10.817079022133839</v>
          </cell>
          <cell r="X22">
            <v>8.5810142100237385</v>
          </cell>
          <cell r="Y22">
            <v>-66.926708278949945</v>
          </cell>
          <cell r="Z22">
            <v>96.85149172996492</v>
          </cell>
          <cell r="AA22">
            <v>-83.179278439924644</v>
          </cell>
          <cell r="AB22">
            <v>140.63221348988048</v>
          </cell>
          <cell r="AC22">
            <v>406.7282817386548</v>
          </cell>
          <cell r="AD22">
            <v>-91.582786580014215</v>
          </cell>
          <cell r="AE22">
            <v>54.845209900004534</v>
          </cell>
          <cell r="AF22">
            <v>160.24340297337295</v>
          </cell>
          <cell r="AG22">
            <v>169.30212365994356</v>
          </cell>
          <cell r="AH22">
            <v>66.162441906684023</v>
          </cell>
          <cell r="AI22">
            <v>3.1182075233222122</v>
          </cell>
          <cell r="AJ22">
            <v>-33.966176859998882</v>
          </cell>
          <cell r="AK22">
            <v>77.019798399995409</v>
          </cell>
          <cell r="AL22">
            <v>-38.175642569994977</v>
          </cell>
          <cell r="AM22">
            <v>93.347463440003452</v>
          </cell>
          <cell r="AN22">
            <v>232.40856456999754</v>
          </cell>
          <cell r="AO22">
            <v>-256.5660310240828</v>
          </cell>
          <cell r="AP22">
            <v>55.222676446654759</v>
          </cell>
          <cell r="AQ22">
            <v>-29.197521570001413</v>
          </cell>
          <cell r="AR22">
            <v>-26.714816109996548</v>
          </cell>
          <cell r="AS22">
            <v>-98.721260540008188</v>
          </cell>
          <cell r="AT22">
            <v>376.90733689000922</v>
          </cell>
          <cell r="AU22">
            <v>-305.08429929110048</v>
          </cell>
          <cell r="AV22">
            <v>-231.42187369999951</v>
          </cell>
          <cell r="AW22">
            <v>-29.055714838887923</v>
          </cell>
          <cell r="AX22">
            <v>115.25521556886682</v>
          </cell>
          <cell r="AY22">
            <v>-167.80772095887744</v>
          </cell>
          <cell r="AZ22">
            <v>92.017537773207792</v>
          </cell>
          <cell r="BA22">
            <v>-369.38308496421416</v>
          </cell>
          <cell r="BB22">
            <v>-46.049897281594895</v>
          </cell>
          <cell r="BC22">
            <v>31.56597625844914</v>
          </cell>
          <cell r="BD22">
            <v>-8.6421356694541487</v>
          </cell>
          <cell r="BE22">
            <v>-153.56971691675503</v>
          </cell>
          <cell r="BF22">
            <v>130.94812566676055</v>
          </cell>
          <cell r="BG22">
            <v>42.882485156668452</v>
          </cell>
          <cell r="BH22">
            <v>-63.515039346668942</v>
          </cell>
          <cell r="BI22">
            <v>-173.87036332835012</v>
          </cell>
          <cell r="BJ22">
            <v>62.771784517985665</v>
          </cell>
          <cell r="BK22">
            <v>50.201694596004785</v>
          </cell>
          <cell r="BL22">
            <v>69.363514648000205</v>
          </cell>
          <cell r="BM22">
            <v>-427.96927059999484</v>
          </cell>
          <cell r="BN22">
            <v>-166.48017459400279</v>
          </cell>
          <cell r="BO22">
            <v>-16.970751497994456</v>
          </cell>
          <cell r="BP22">
            <v>-604.51362049100635</v>
          </cell>
          <cell r="BQ22">
            <v>-40.401922064997279</v>
          </cell>
          <cell r="BR22">
            <v>-110.01722886200051</v>
          </cell>
          <cell r="BS22">
            <v>-82.445296041006145</v>
          </cell>
          <cell r="BT22">
            <v>396.17605590700396</v>
          </cell>
          <cell r="BU22">
            <v>74.461002760002145</v>
          </cell>
          <cell r="BV22">
            <v>-7.469018337005366</v>
          </cell>
          <cell r="BW22">
            <v>-77.043519020333633</v>
          </cell>
          <cell r="BX22">
            <v>-173.34642643999422</v>
          </cell>
          <cell r="BY22">
            <v>-276.62697793999712</v>
          </cell>
          <cell r="BZ22">
            <v>-46.002627429995357</v>
          </cell>
          <cell r="CA22">
            <v>-51.824230070003921</v>
          </cell>
          <cell r="CB22">
            <v>36.407046349994602</v>
          </cell>
          <cell r="CC22">
            <v>25.855240040003764</v>
          </cell>
          <cell r="CD22">
            <v>-2.9969562166683659</v>
          </cell>
          <cell r="CE22">
            <v>13.177754529996577</v>
          </cell>
          <cell r="CF22">
            <v>79.751580590005858</v>
          </cell>
          <cell r="CG22">
            <v>-4.2364851199995996</v>
          </cell>
          <cell r="CH22">
            <v>1.8903600599965102</v>
          </cell>
          <cell r="CI22">
            <v>76.302486910001676</v>
          </cell>
          <cell r="CJ22">
            <v>3.4972298800013846</v>
          </cell>
          <cell r="CK22">
            <v>-50.304265289998966</v>
          </cell>
          <cell r="CL22">
            <v>-3.1099140100005798</v>
          </cell>
          <cell r="CM22">
            <v>39.829184435995955</v>
          </cell>
          <cell r="CN22">
            <v>-117.16222448200108</v>
          </cell>
          <cell r="CO22">
            <v>7.157542396003862</v>
          </cell>
          <cell r="CP22">
            <v>82.947192356003143</v>
          </cell>
          <cell r="CQ22">
            <v>46.686652547996431</v>
          </cell>
          <cell r="CR22">
            <v>-37.051416668000655</v>
          </cell>
          <cell r="CS22">
            <v>5.048742140004947</v>
          </cell>
          <cell r="CT22">
            <v>69.22350236439803</v>
          </cell>
          <cell r="CU22">
            <v>-25.433509350005522</v>
          </cell>
          <cell r="CV22">
            <v>-75.864453811993883</v>
          </cell>
          <cell r="CW22">
            <v>114.6744204710036</v>
          </cell>
          <cell r="CX22">
            <v>-68.985282650010618</v>
          </cell>
          <cell r="CY22">
            <v>21.050497740002129</v>
          </cell>
          <cell r="CZ22">
            <v>36.424508878396921</v>
          </cell>
          <cell r="DA22">
            <v>12.604538415608829</v>
          </cell>
          <cell r="DB22">
            <v>117.25199428654116</v>
          </cell>
          <cell r="DC22">
            <v>-56.544124015992566</v>
          </cell>
          <cell r="DD22">
            <v>-105.69522479321893</v>
          </cell>
          <cell r="DE22">
            <v>74.817806247598014</v>
          </cell>
          <cell r="DF22">
            <v>2.477809374181291</v>
          </cell>
          <cell r="DG22">
            <v>17.381655964886818</v>
          </cell>
          <cell r="DH22">
            <v>122.32474963910607</v>
          </cell>
          <cell r="DI22">
            <v>-313.07551462719363</v>
          </cell>
          <cell r="DJ22">
            <v>-45.345991384995784</v>
          </cell>
          <cell r="DK22">
            <v>-32.294855439992858</v>
          </cell>
          <cell r="DL22">
            <v>88.497414069996239</v>
          </cell>
          <cell r="DM22">
            <v>10.275094736627608</v>
          </cell>
          <cell r="DN22">
            <v>-12.004854838398188</v>
          </cell>
          <cell r="DO22">
            <v>-2.6575280610587981</v>
          </cell>
          <cell r="DP22">
            <v>65.337089231868731</v>
          </cell>
          <cell r="DQ22">
            <v>1.1113228366679593</v>
          </cell>
          <cell r="DR22">
            <v>-171.0477685462476</v>
          </cell>
          <cell r="DS22">
            <v>26.139433239246955</v>
          </cell>
          <cell r="DT22">
            <v>-107.15848881299632</v>
          </cell>
          <cell r="DU22">
            <v>153.33311128999776</v>
          </cell>
          <cell r="DV22">
            <v>-55.613337229995636</v>
          </cell>
          <cell r="DW22">
            <v>-5.7161316446192814</v>
          </cell>
          <cell r="DX22">
            <v>16.822980150003673</v>
          </cell>
          <cell r="DY22">
            <v>-28.530625550004288</v>
          </cell>
          <cell r="DZ22">
            <v>48.592653611288597</v>
          </cell>
          <cell r="EA22">
            <v>-91.201839060002271</v>
          </cell>
          <cell r="EB22">
            <v>145.32727887699573</v>
          </cell>
          <cell r="EC22">
            <v>153.29087307905957</v>
          </cell>
          <cell r="ED22">
            <v>198.34863526334095</v>
          </cell>
          <cell r="EE22">
            <v>-142.77979268334252</v>
          </cell>
          <cell r="EF22">
            <v>-7.0804846299924975</v>
          </cell>
          <cell r="EG22">
            <v>-226.00215481000785</v>
          </cell>
          <cell r="EH22">
            <v>151.57702633199364</v>
          </cell>
          <cell r="EI22">
            <v>-90.743233749996818</v>
          </cell>
          <cell r="EJ22">
            <v>-18.632558482355762</v>
          </cell>
          <cell r="EK22">
            <v>234.4663393480073</v>
          </cell>
          <cell r="EL22">
            <v>44.986780878002605</v>
          </cell>
          <cell r="EM22">
            <v>81.980086077269505</v>
          </cell>
          <cell r="EN22">
            <v>-30.410577201995807</v>
          </cell>
          <cell r="EO22">
            <v>27.762472363986831</v>
          </cell>
          <cell r="EP22">
            <v>10.692350966017898</v>
          </cell>
          <cell r="EQ22">
            <v>81.143745215384456</v>
          </cell>
          <cell r="ER22">
            <v>75.325835481497052</v>
          </cell>
          <cell r="ES22">
            <v>94.435524454875576</v>
          </cell>
          <cell r="ET22">
            <v>-59.778583680713382</v>
          </cell>
          <cell r="EU22">
            <v>-86.325997838904925</v>
          </cell>
          <cell r="EV22">
            <v>-52.181162110000741</v>
          </cell>
          <cell r="EW22">
            <v>-75.223484878331419</v>
          </cell>
          <cell r="EX22">
            <v>135.2573284257378</v>
          </cell>
          <cell r="EY22">
            <v>120.85114868545438</v>
          </cell>
          <cell r="EZ22">
            <v>49.334352763733477</v>
          </cell>
          <cell r="FA22">
            <v>-158.58399757032828</v>
          </cell>
          <cell r="FB22">
            <v>-53.054244415619024</v>
          </cell>
          <cell r="FC22">
            <v>162.38918897000653</v>
          </cell>
          <cell r="FD22">
            <v>-100.96631053751872</v>
          </cell>
          <cell r="FE22">
            <v>59.753627169644858</v>
          </cell>
        </row>
        <row r="23">
          <cell r="R23">
            <v>267.06632407423518</v>
          </cell>
          <cell r="S23">
            <v>100.4487127676403</v>
          </cell>
          <cell r="T23">
            <v>267.56740172263756</v>
          </cell>
          <cell r="U23">
            <v>240.93508995606675</v>
          </cell>
          <cell r="V23">
            <v>209.30263773680974</v>
          </cell>
          <cell r="W23">
            <v>205.29296737886887</v>
          </cell>
          <cell r="X23">
            <v>65.055357729512195</v>
          </cell>
          <cell r="Y23">
            <v>56.734421083167888</v>
          </cell>
          <cell r="Z23">
            <v>181.92933951733301</v>
          </cell>
          <cell r="AA23">
            <v>250.50948580720774</v>
          </cell>
          <cell r="AB23">
            <v>189.28473092291733</v>
          </cell>
          <cell r="AC23">
            <v>-388.76766202436602</v>
          </cell>
          <cell r="AD23">
            <v>291.0094470917694</v>
          </cell>
          <cell r="AE23">
            <v>186.1028322348036</v>
          </cell>
          <cell r="AF23">
            <v>170.70939967626299</v>
          </cell>
          <cell r="AG23">
            <v>196.10871473926005</v>
          </cell>
          <cell r="AH23">
            <v>256.99991816339121</v>
          </cell>
          <cell r="AI23">
            <v>271.99197037163924</v>
          </cell>
          <cell r="AJ23">
            <v>134.73841399100007</v>
          </cell>
          <cell r="AK23">
            <v>10.386977172730326</v>
          </cell>
          <cell r="AL23">
            <v>-66.405306086612711</v>
          </cell>
          <cell r="AM23">
            <v>299.88529674413292</v>
          </cell>
          <cell r="AN23">
            <v>357.27576864630828</v>
          </cell>
          <cell r="AO23">
            <v>-436.88107788210993</v>
          </cell>
          <cell r="AP23">
            <v>358.60862041252057</v>
          </cell>
          <cell r="AQ23">
            <v>118.6373885214374</v>
          </cell>
          <cell r="AR23">
            <v>134.47939264846616</v>
          </cell>
          <cell r="AS23">
            <v>201.98434382616858</v>
          </cell>
          <cell r="AT23">
            <v>134.92780107947442</v>
          </cell>
          <cell r="AU23">
            <v>292.76998394639077</v>
          </cell>
          <cell r="AV23">
            <v>22.431711536689818</v>
          </cell>
          <cell r="AW23">
            <v>-20.99780591089791</v>
          </cell>
          <cell r="AX23">
            <v>117.41832915281094</v>
          </cell>
          <cell r="AY23">
            <v>111.41613318443024</v>
          </cell>
          <cell r="AZ23">
            <v>113.2818616024349</v>
          </cell>
          <cell r="BA23">
            <v>-203.70725001492531</v>
          </cell>
          <cell r="BB23">
            <v>151.47711511727169</v>
          </cell>
          <cell r="BC23">
            <v>41.725859148055861</v>
          </cell>
          <cell r="BD23">
            <v>104.98643829015384</v>
          </cell>
          <cell r="BE23">
            <v>100.99110955284607</v>
          </cell>
          <cell r="BF23">
            <v>-30.747518603635626</v>
          </cell>
          <cell r="BG23">
            <v>-118.05276415039498</v>
          </cell>
          <cell r="BH23">
            <v>17.307250079605069</v>
          </cell>
          <cell r="BI23">
            <v>-97.812886062083976</v>
          </cell>
          <cell r="BJ23">
            <v>40.402789516271582</v>
          </cell>
          <cell r="BK23">
            <v>-6.361850913728631</v>
          </cell>
          <cell r="BL23">
            <v>80.98016757627272</v>
          </cell>
          <cell r="BM23">
            <v>-632.87913309372777</v>
          </cell>
          <cell r="BN23">
            <v>169.50718722901308</v>
          </cell>
          <cell r="BO23">
            <v>53.544259199013027</v>
          </cell>
          <cell r="BP23">
            <v>-16.332765640986736</v>
          </cell>
          <cell r="BQ23">
            <v>102.0096547290126</v>
          </cell>
          <cell r="BR23">
            <v>39.222082679012829</v>
          </cell>
          <cell r="BS23">
            <v>-89.037018671986402</v>
          </cell>
          <cell r="BT23">
            <v>-157.26789130998702</v>
          </cell>
          <cell r="BU23">
            <v>-249.7963316409876</v>
          </cell>
          <cell r="BV23">
            <v>427.86684868901295</v>
          </cell>
          <cell r="BW23">
            <v>210.57795747901355</v>
          </cell>
          <cell r="BX23">
            <v>95.955598159013334</v>
          </cell>
          <cell r="BY23">
            <v>-434.04158244098642</v>
          </cell>
          <cell r="BZ23">
            <v>190.48067043833316</v>
          </cell>
          <cell r="CA23">
            <v>205.54229861833358</v>
          </cell>
          <cell r="CB23">
            <v>1.7910435383333834</v>
          </cell>
          <cell r="CC23">
            <v>187.98954715733373</v>
          </cell>
          <cell r="CD23">
            <v>112.30440203833348</v>
          </cell>
          <cell r="CE23">
            <v>-77.289436871666453</v>
          </cell>
          <cell r="CF23">
            <v>-57.440874971666744</v>
          </cell>
          <cell r="CG23">
            <v>63.083925968333801</v>
          </cell>
          <cell r="CH23">
            <v>25.168073708332713</v>
          </cell>
          <cell r="CI23">
            <v>93.171979238332824</v>
          </cell>
          <cell r="CJ23">
            <v>87.66101210833358</v>
          </cell>
          <cell r="CK23">
            <v>-348.15263560166693</v>
          </cell>
          <cell r="CL23">
            <v>375.42098223333323</v>
          </cell>
          <cell r="CM23">
            <v>184.99438899733298</v>
          </cell>
          <cell r="CN23">
            <v>-25.883847662616745</v>
          </cell>
          <cell r="CO23">
            <v>185.41790326333307</v>
          </cell>
          <cell r="CP23">
            <v>97.507952189333309</v>
          </cell>
          <cell r="CQ23">
            <v>156.47780388933325</v>
          </cell>
          <cell r="CR23">
            <v>115.00284928933331</v>
          </cell>
          <cell r="CS23">
            <v>128.72497070133306</v>
          </cell>
          <cell r="CT23">
            <v>142.35796607373334</v>
          </cell>
          <cell r="CU23">
            <v>164.89537884881611</v>
          </cell>
          <cell r="CV23">
            <v>-326.85276900666707</v>
          </cell>
          <cell r="CW23">
            <v>376.00586037533367</v>
          </cell>
          <cell r="CX23">
            <v>259.16891481274001</v>
          </cell>
          <cell r="CY23">
            <v>86.616108074725048</v>
          </cell>
          <cell r="CZ23">
            <v>87.479489168899931</v>
          </cell>
          <cell r="DA23">
            <v>142.34212460465005</v>
          </cell>
          <cell r="DB23">
            <v>191.61640673229977</v>
          </cell>
          <cell r="DC23">
            <v>119.79083105444977</v>
          </cell>
          <cell r="DD23">
            <v>136.89486311550002</v>
          </cell>
          <cell r="DE23">
            <v>17.774661553074907</v>
          </cell>
          <cell r="DF23">
            <v>108.46420126932492</v>
          </cell>
          <cell r="DG23">
            <v>27.459822694736431</v>
          </cell>
          <cell r="DH23">
            <v>76.083604896622319</v>
          </cell>
          <cell r="DI23">
            <v>-384.10953762944951</v>
          </cell>
          <cell r="DJ23">
            <v>52.633412001599595</v>
          </cell>
          <cell r="DK23">
            <v>212.37889972215089</v>
          </cell>
          <cell r="DL23">
            <v>-1.8035506924994706</v>
          </cell>
          <cell r="DM23">
            <v>236.24865285758472</v>
          </cell>
          <cell r="DN23">
            <v>-123.05977243912514</v>
          </cell>
          <cell r="DO23">
            <v>147.65469701276891</v>
          </cell>
          <cell r="DP23">
            <v>110.08254004998344</v>
          </cell>
          <cell r="DQ23">
            <v>60.14599767346715</v>
          </cell>
          <cell r="DR23">
            <v>119.72459780024951</v>
          </cell>
          <cell r="DS23">
            <v>325.6000623912505</v>
          </cell>
          <cell r="DT23">
            <v>70.244151245199305</v>
          </cell>
          <cell r="DU23">
            <v>-53.271816174574496</v>
          </cell>
          <cell r="DV23">
            <v>124.81854923999947</v>
          </cell>
          <cell r="DW23">
            <v>159.23447673999999</v>
          </cell>
          <cell r="DX23">
            <v>84.721083550000117</v>
          </cell>
          <cell r="DY23">
            <v>133.86792459999992</v>
          </cell>
          <cell r="DZ23">
            <v>192.22346980000009</v>
          </cell>
          <cell r="EA23">
            <v>181.97465283999975</v>
          </cell>
          <cell r="EB23">
            <v>50.610195840000074</v>
          </cell>
          <cell r="EC23">
            <v>82.5118017100001</v>
          </cell>
          <cell r="ED23">
            <v>353.64114959333347</v>
          </cell>
          <cell r="EE23">
            <v>247.9868518166669</v>
          </cell>
          <cell r="EF23">
            <v>149.494679572</v>
          </cell>
          <cell r="EG23">
            <v>-222.53564632999996</v>
          </cell>
          <cell r="EH23">
            <v>195.04568411000002</v>
          </cell>
          <cell r="EI23">
            <v>150.99496583999985</v>
          </cell>
          <cell r="EJ23">
            <v>17.408302090000234</v>
          </cell>
          <cell r="EK23">
            <v>406.54581065000002</v>
          </cell>
          <cell r="EL23">
            <v>182.68478289999996</v>
          </cell>
          <cell r="EM23">
            <v>115.01339832400004</v>
          </cell>
          <cell r="EN23">
            <v>109.52555529599999</v>
          </cell>
          <cell r="EO23">
            <v>46.80283775999942</v>
          </cell>
          <cell r="EP23">
            <v>154.92845420999981</v>
          </cell>
          <cell r="EQ23">
            <v>179.19787889999998</v>
          </cell>
          <cell r="ER23">
            <v>66.561038661499992</v>
          </cell>
          <cell r="ES23">
            <v>-295.36179681712497</v>
          </cell>
          <cell r="ET23">
            <v>252.96821540000053</v>
          </cell>
          <cell r="EU23">
            <v>317.98456016000034</v>
          </cell>
          <cell r="EV23">
            <v>31.897342950000393</v>
          </cell>
          <cell r="EW23">
            <v>136.64127930999985</v>
          </cell>
          <cell r="EX23">
            <v>216.98745468000004</v>
          </cell>
          <cell r="EY23">
            <v>129.31868652000026</v>
          </cell>
          <cell r="EZ23">
            <v>-34.522067349999816</v>
          </cell>
          <cell r="FA23">
            <v>6.828128560000323</v>
          </cell>
          <cell r="FB23">
            <v>120.59629212999926</v>
          </cell>
          <cell r="FC23">
            <v>170.92241234000039</v>
          </cell>
          <cell r="FD23">
            <v>187.87214917000017</v>
          </cell>
          <cell r="FE23">
            <v>-293.41657603000044</v>
          </cell>
        </row>
        <row r="39">
          <cell r="R39">
            <v>-9.4080502605770064</v>
          </cell>
          <cell r="S39">
            <v>59.767719782887781</v>
          </cell>
          <cell r="T39">
            <v>71.715947220203873</v>
          </cell>
          <cell r="U39">
            <v>-52.630855512783214</v>
          </cell>
          <cell r="V39">
            <v>-118.7133709719518</v>
          </cell>
          <cell r="W39">
            <v>162.75866328600219</v>
          </cell>
          <cell r="X39">
            <v>-53.921824205306308</v>
          </cell>
          <cell r="Y39">
            <v>-90.790647315948434</v>
          </cell>
          <cell r="Z39">
            <v>-91.276030973163088</v>
          </cell>
          <cell r="AA39">
            <v>-63.284051402441818</v>
          </cell>
          <cell r="AB39">
            <v>-224.06330811343156</v>
          </cell>
          <cell r="AC39">
            <v>28.904610427935268</v>
          </cell>
          <cell r="AD39">
            <v>105.92767125934404</v>
          </cell>
          <cell r="AE39">
            <v>-27.955463122843355</v>
          </cell>
          <cell r="AF39">
            <v>89.892036863975321</v>
          </cell>
          <cell r="AG39">
            <v>-1.5961957172980377</v>
          </cell>
          <cell r="AH39">
            <v>-19.705684944184732</v>
          </cell>
          <cell r="AI39">
            <v>4.6087188978749509</v>
          </cell>
          <cell r="AJ39">
            <v>8.4282029783745998</v>
          </cell>
          <cell r="AK39">
            <v>104.63589398019121</v>
          </cell>
          <cell r="AL39">
            <v>22.856305020311879</v>
          </cell>
          <cell r="AM39">
            <v>-116.91930000110165</v>
          </cell>
          <cell r="AN39">
            <v>203.97176047800065</v>
          </cell>
          <cell r="AO39">
            <v>-93.195206885138475</v>
          </cell>
          <cell r="AP39">
            <v>26.164590269625421</v>
          </cell>
          <cell r="AQ39">
            <v>-14.996222753162485</v>
          </cell>
          <cell r="AR39">
            <v>-32.796267850010793</v>
          </cell>
          <cell r="AS39">
            <v>14.246896488306021</v>
          </cell>
          <cell r="AT39">
            <v>-50.256175456375473</v>
          </cell>
          <cell r="AU39">
            <v>46.424676151995307</v>
          </cell>
          <cell r="AV39">
            <v>92.043314035327995</v>
          </cell>
          <cell r="AW39">
            <v>28.005618341888152</v>
          </cell>
          <cell r="AX39">
            <v>6.8903662075257444</v>
          </cell>
          <cell r="AY39">
            <v>-103.85825527554955</v>
          </cell>
          <cell r="AZ39">
            <v>-62.500120378868814</v>
          </cell>
          <cell r="BA39">
            <v>-744.97515276214676</v>
          </cell>
          <cell r="BB39">
            <v>954.45570933412364</v>
          </cell>
          <cell r="BC39">
            <v>-359.36936729758833</v>
          </cell>
          <cell r="BD39">
            <v>33.915988063606022</v>
          </cell>
          <cell r="BE39">
            <v>-84.50684754522203</v>
          </cell>
          <cell r="BF39">
            <v>4.9073950339418388</v>
          </cell>
          <cell r="BG39">
            <v>-145.86165276890355</v>
          </cell>
          <cell r="BH39">
            <v>-165.75579553704566</v>
          </cell>
          <cell r="BI39">
            <v>-52.564575971395506</v>
          </cell>
          <cell r="BJ39">
            <v>294.62089092115605</v>
          </cell>
          <cell r="BK39">
            <v>-9.3046159326234488</v>
          </cell>
          <cell r="BL39">
            <v>-93.726905015836479</v>
          </cell>
          <cell r="BM39">
            <v>-240.78583232293764</v>
          </cell>
          <cell r="BN39">
            <v>44.55841726869096</v>
          </cell>
          <cell r="BO39">
            <v>188.11895675013966</v>
          </cell>
          <cell r="BP39">
            <v>-78.997178422248169</v>
          </cell>
          <cell r="BQ39">
            <v>-67.750560258420165</v>
          </cell>
          <cell r="BR39">
            <v>-13.352568968880206</v>
          </cell>
          <cell r="BS39">
            <v>-28.126932287275054</v>
          </cell>
          <cell r="BT39">
            <v>-11.292997627708125</v>
          </cell>
          <cell r="BU39">
            <v>5.7551902204955638</v>
          </cell>
          <cell r="BV39">
            <v>-81.556453702162202</v>
          </cell>
          <cell r="BW39">
            <v>-114.61013775082634</v>
          </cell>
          <cell r="BX39">
            <v>-29.8881226450074</v>
          </cell>
          <cell r="BY39">
            <v>-35.498059262693687</v>
          </cell>
          <cell r="BZ39">
            <v>44.965304030348875</v>
          </cell>
          <cell r="CA39">
            <v>-53.97710658744947</v>
          </cell>
          <cell r="CB39">
            <v>4.7789089371618729</v>
          </cell>
          <cell r="CC39">
            <v>-31.194566246202072</v>
          </cell>
          <cell r="CD39">
            <v>-48.891754122123473</v>
          </cell>
          <cell r="CE39">
            <v>-55.029312023370892</v>
          </cell>
          <cell r="CF39">
            <v>63.155373092840762</v>
          </cell>
          <cell r="CG39">
            <v>-61.52157185505888</v>
          </cell>
          <cell r="CH39">
            <v>-34.860086522348126</v>
          </cell>
          <cell r="CI39">
            <v>7.4446121555174898</v>
          </cell>
          <cell r="CJ39">
            <v>-59.812119520070667</v>
          </cell>
          <cell r="CK39">
            <v>-155.23443307370619</v>
          </cell>
          <cell r="CL39">
            <v>-34.060384118963995</v>
          </cell>
          <cell r="CM39">
            <v>-10.079498923278976</v>
          </cell>
          <cell r="CN39">
            <v>-64.660523474063893</v>
          </cell>
          <cell r="CO39">
            <v>9.2166204192574099</v>
          </cell>
          <cell r="CP39">
            <v>-9.6307902703367887</v>
          </cell>
          <cell r="CQ39">
            <v>19.322573539703868</v>
          </cell>
          <cell r="CR39">
            <v>-27.383604093496018</v>
          </cell>
          <cell r="CS39">
            <v>-23.262280410001551</v>
          </cell>
          <cell r="CT39">
            <v>-13.106562579908541</v>
          </cell>
          <cell r="CU39">
            <v>-7.8487318799983825</v>
          </cell>
          <cell r="CV39">
            <v>-34.293174087871193</v>
          </cell>
          <cell r="CW39">
            <v>-56.727440947920037</v>
          </cell>
          <cell r="CX39">
            <v>121.76992198278691</v>
          </cell>
          <cell r="CY39">
            <v>-47.019345910784253</v>
          </cell>
          <cell r="CZ39">
            <v>-185.67955285836268</v>
          </cell>
          <cell r="DA39">
            <v>3.0618994158908208</v>
          </cell>
          <cell r="DB39">
            <v>63.601543128353256</v>
          </cell>
          <cell r="DC39">
            <v>-29.545922660766337</v>
          </cell>
          <cell r="DD39">
            <v>24.93718028641976</v>
          </cell>
          <cell r="DE39">
            <v>-3.8763501785218466</v>
          </cell>
          <cell r="DF39">
            <v>-4.1093171936064437</v>
          </cell>
          <cell r="DG39">
            <v>-7.8753188880620826</v>
          </cell>
          <cell r="DH39">
            <v>23.324823985359348</v>
          </cell>
          <cell r="DI39">
            <v>-51.442459376303503</v>
          </cell>
          <cell r="DJ39">
            <v>-17.520150759967137</v>
          </cell>
          <cell r="DK39">
            <v>-146.12661813002953</v>
          </cell>
          <cell r="DL39">
            <v>85.058576029989041</v>
          </cell>
          <cell r="DM39">
            <v>-40.311737319991892</v>
          </cell>
          <cell r="DN39">
            <v>191.86518420000226</v>
          </cell>
          <cell r="DO39">
            <v>53.128889490021237</v>
          </cell>
          <cell r="DP39">
            <v>17.282098390001721</v>
          </cell>
          <cell r="DQ39">
            <v>-26.406658960031109</v>
          </cell>
          <cell r="DR39">
            <v>-68.87158282999394</v>
          </cell>
          <cell r="DS39">
            <v>98.590763080001821</v>
          </cell>
          <cell r="DT39">
            <v>106.78177796999684</v>
          </cell>
          <cell r="DU39">
            <v>-90.544702226360101</v>
          </cell>
          <cell r="DV39">
            <v>14.014930769999438</v>
          </cell>
          <cell r="DW39">
            <v>-137.56547457999986</v>
          </cell>
          <cell r="DX39">
            <v>-145.41766146999959</v>
          </cell>
          <cell r="DY39">
            <v>-27.265920470001156</v>
          </cell>
          <cell r="DZ39">
            <v>155.85558135000036</v>
          </cell>
          <cell r="EA39">
            <v>8.3350873440002857</v>
          </cell>
          <cell r="EB39">
            <v>121.26201271000062</v>
          </cell>
          <cell r="EC39">
            <v>-124.31989766629592</v>
          </cell>
          <cell r="ED39">
            <v>4.6312772837025342</v>
          </cell>
          <cell r="EE39">
            <v>-9.8897395162968529</v>
          </cell>
          <cell r="EF39">
            <v>-60.487005806295059</v>
          </cell>
          <cell r="EG39">
            <v>19.250297057036619</v>
          </cell>
          <cell r="EH39">
            <v>-22.946722959999704</v>
          </cell>
          <cell r="EI39">
            <v>-167.82616290000016</v>
          </cell>
          <cell r="EJ39">
            <v>189.14660880900053</v>
          </cell>
          <cell r="EK39">
            <v>64.697734349998953</v>
          </cell>
          <cell r="EL39">
            <v>14.672138090000743</v>
          </cell>
          <cell r="EM39">
            <v>61.475162109998962</v>
          </cell>
          <cell r="EN39">
            <v>-206.79721581999911</v>
          </cell>
          <cell r="EO39">
            <v>-60.097363759998842</v>
          </cell>
          <cell r="EP39">
            <v>-27.137444810001568</v>
          </cell>
          <cell r="EQ39">
            <v>-4.5826390799997512</v>
          </cell>
          <cell r="ER39">
            <v>-26.972395279999731</v>
          </cell>
          <cell r="ES39">
            <v>-139.73635638771418</v>
          </cell>
          <cell r="ET39">
            <v>78.651092241486296</v>
          </cell>
          <cell r="EU39">
            <v>-166.85532570108353</v>
          </cell>
          <cell r="EV39">
            <v>39.524261498006823</v>
          </cell>
          <cell r="EW39">
            <v>178.00402971296288</v>
          </cell>
          <cell r="EX39">
            <v>-48.691218290249822</v>
          </cell>
          <cell r="EY39">
            <v>165.15738809121044</v>
          </cell>
          <cell r="EZ39">
            <v>2.3606464296993934</v>
          </cell>
          <cell r="FA39">
            <v>83.321409543535708</v>
          </cell>
          <cell r="FB39">
            <v>84.337997926528175</v>
          </cell>
          <cell r="FC39">
            <v>62.421423275937741</v>
          </cell>
          <cell r="FD39">
            <v>-91.726482580167072</v>
          </cell>
          <cell r="FE39">
            <v>-74.183099675024962</v>
          </cell>
        </row>
        <row r="40">
          <cell r="R40">
            <v>42.915553570600309</v>
          </cell>
          <cell r="S40">
            <v>49.783302792881784</v>
          </cell>
          <cell r="T40">
            <v>-167.70339852835485</v>
          </cell>
          <cell r="U40">
            <v>-75.040887080327821</v>
          </cell>
          <cell r="V40">
            <v>70.960387205772918</v>
          </cell>
          <cell r="W40">
            <v>-9.3517261887895984</v>
          </cell>
          <cell r="X40">
            <v>33.524433473372596</v>
          </cell>
          <cell r="Y40">
            <v>29.684915428292811</v>
          </cell>
          <cell r="Z40">
            <v>-133.52389689623311</v>
          </cell>
          <cell r="AA40">
            <v>33.574299294598859</v>
          </cell>
          <cell r="AB40">
            <v>-89.32553234690306</v>
          </cell>
          <cell r="AC40">
            <v>-482.48016613485038</v>
          </cell>
          <cell r="AD40">
            <v>174.32974770305543</v>
          </cell>
          <cell r="AE40">
            <v>-105.68016077312313</v>
          </cell>
          <cell r="AF40">
            <v>30.184980213125755</v>
          </cell>
          <cell r="AG40">
            <v>54.15984580545819</v>
          </cell>
          <cell r="AH40">
            <v>-19.127389650189571</v>
          </cell>
          <cell r="AI40">
            <v>219.13955254605878</v>
          </cell>
          <cell r="AJ40">
            <v>-94.780316113691697</v>
          </cell>
          <cell r="AK40">
            <v>94.822097960979477</v>
          </cell>
          <cell r="AL40">
            <v>303.59205377293165</v>
          </cell>
          <cell r="AM40">
            <v>-186.51643576437732</v>
          </cell>
          <cell r="AN40">
            <v>185.92005645135873</v>
          </cell>
          <cell r="AO40">
            <v>-328.01348821979934</v>
          </cell>
          <cell r="AP40">
            <v>-177.26731387235549</v>
          </cell>
          <cell r="AQ40">
            <v>-138.66732101371201</v>
          </cell>
          <cell r="AR40">
            <v>-10.752702791441038</v>
          </cell>
          <cell r="AS40">
            <v>-119.11894918285634</v>
          </cell>
          <cell r="AT40">
            <v>-55.847759393810179</v>
          </cell>
          <cell r="AU40">
            <v>42.022577822542416</v>
          </cell>
          <cell r="AV40">
            <v>112.76401710277833</v>
          </cell>
          <cell r="AW40">
            <v>-139.46475735007357</v>
          </cell>
          <cell r="AX40">
            <v>-149.83137466862479</v>
          </cell>
          <cell r="AY40">
            <v>-149.02650858363478</v>
          </cell>
          <cell r="AZ40">
            <v>-220.49752809946148</v>
          </cell>
          <cell r="BA40">
            <v>-424.40129501538559</v>
          </cell>
          <cell r="BB40">
            <v>-112.52381598254857</v>
          </cell>
          <cell r="BC40">
            <v>-98.665329327589063</v>
          </cell>
          <cell r="BD40">
            <v>-210.10895892639235</v>
          </cell>
          <cell r="BE40">
            <v>-167.08672982522194</v>
          </cell>
          <cell r="BF40">
            <v>-166.39947967605883</v>
          </cell>
          <cell r="BG40">
            <v>-147.55794419890162</v>
          </cell>
          <cell r="BH40">
            <v>-176.06247482689025</v>
          </cell>
          <cell r="BI40">
            <v>-24.808780031396111</v>
          </cell>
          <cell r="BJ40">
            <v>-103.72600197884242</v>
          </cell>
          <cell r="BK40">
            <v>-145.84364478263683</v>
          </cell>
          <cell r="BL40">
            <v>-73.999870605824526</v>
          </cell>
          <cell r="BM40">
            <v>-154.65105023293836</v>
          </cell>
          <cell r="BN40">
            <v>186.78179202869399</v>
          </cell>
          <cell r="BO40">
            <v>-40.472614979865511</v>
          </cell>
          <cell r="BP40">
            <v>98.925431957754881</v>
          </cell>
          <cell r="BQ40">
            <v>-78.41015215842026</v>
          </cell>
          <cell r="BR40">
            <v>-19.862033948879457</v>
          </cell>
          <cell r="BS40">
            <v>70.041282482724171</v>
          </cell>
          <cell r="BT40">
            <v>11.615259742289766</v>
          </cell>
          <cell r="BU40">
            <v>-33.498680779502706</v>
          </cell>
          <cell r="BV40">
            <v>68.09026960783757</v>
          </cell>
          <cell r="BW40">
            <v>-57.075931573824676</v>
          </cell>
          <cell r="BX40">
            <v>-36.647854435009094</v>
          </cell>
          <cell r="BY40">
            <v>340.83490239730691</v>
          </cell>
          <cell r="BZ40">
            <v>166.07515974034686</v>
          </cell>
          <cell r="CA40">
            <v>46.922452432553257</v>
          </cell>
          <cell r="CB40">
            <v>389.63042937715915</v>
          </cell>
          <cell r="CC40">
            <v>85.275116343800789</v>
          </cell>
          <cell r="CD40">
            <v>80.057040827874914</v>
          </cell>
          <cell r="CE40">
            <v>91.033006736629318</v>
          </cell>
          <cell r="CF40">
            <v>79.90748521284138</v>
          </cell>
          <cell r="CG40">
            <v>120.22944857494082</v>
          </cell>
          <cell r="CH40">
            <v>78.569150947652531</v>
          </cell>
          <cell r="CI40">
            <v>-77.490990264483003</v>
          </cell>
          <cell r="CJ40">
            <v>43.917948949927904</v>
          </cell>
          <cell r="CK40">
            <v>-187.59054701370519</v>
          </cell>
          <cell r="CL40">
            <v>-59.685413348965426</v>
          </cell>
          <cell r="CM40">
            <v>36.204648972315226</v>
          </cell>
          <cell r="CN40">
            <v>91.462814950344864</v>
          </cell>
          <cell r="CO40">
            <v>-16.521651885123163</v>
          </cell>
          <cell r="CP40">
            <v>36.333425694043626</v>
          </cell>
          <cell r="CQ40">
            <v>49.769631859702542</v>
          </cell>
          <cell r="CR40">
            <v>54.703072866502737</v>
          </cell>
          <cell r="CS40">
            <v>196.58056464999981</v>
          </cell>
          <cell r="CT40">
            <v>99.239758080092372</v>
          </cell>
          <cell r="CU40">
            <v>-29.621219219999944</v>
          </cell>
          <cell r="CV40">
            <v>98.256440288845852</v>
          </cell>
          <cell r="CW40">
            <v>-14.089192337532438</v>
          </cell>
          <cell r="CX40">
            <v>54.096932435683982</v>
          </cell>
          <cell r="CY40">
            <v>74.65127155921482</v>
          </cell>
          <cell r="CZ40">
            <v>35.217349981636119</v>
          </cell>
          <cell r="DA40">
            <v>88.366265320135398</v>
          </cell>
          <cell r="DB40">
            <v>-50.839284725892924</v>
          </cell>
          <cell r="DC40">
            <v>-161.47156105076391</v>
          </cell>
          <cell r="DD40">
            <v>-139.14022364357936</v>
          </cell>
          <cell r="DE40">
            <v>-8.287833618522825</v>
          </cell>
          <cell r="DF40">
            <v>39.47257141323928</v>
          </cell>
          <cell r="DG40">
            <v>101.86469711509324</v>
          </cell>
          <cell r="DH40">
            <v>44.546757155359046</v>
          </cell>
          <cell r="DI40">
            <v>-12.493293706304257</v>
          </cell>
          <cell r="DJ40">
            <v>50.648977940000009</v>
          </cell>
          <cell r="DK40">
            <v>76.046466129999999</v>
          </cell>
          <cell r="DL40">
            <v>-30.035597470000084</v>
          </cell>
          <cell r="DM40">
            <v>62.714621239999985</v>
          </cell>
          <cell r="DN40">
            <v>100.43673724999974</v>
          </cell>
          <cell r="DO40">
            <v>-15.431493160000059</v>
          </cell>
          <cell r="DP40">
            <v>36.434468370000388</v>
          </cell>
          <cell r="DQ40">
            <v>46.887380810000138</v>
          </cell>
          <cell r="DR40">
            <v>525.26192418000085</v>
          </cell>
          <cell r="DS40">
            <v>94.696188019999681</v>
          </cell>
          <cell r="DT40">
            <v>62.655341009999404</v>
          </cell>
          <cell r="DU40">
            <v>-47.36962720000048</v>
          </cell>
          <cell r="DV40">
            <v>140.32884576999993</v>
          </cell>
          <cell r="DW40">
            <v>-62.073071459999994</v>
          </cell>
          <cell r="DX40">
            <v>37.364641600000027</v>
          </cell>
          <cell r="DY40">
            <v>-12.475746179999987</v>
          </cell>
          <cell r="DZ40">
            <v>85.592804450000131</v>
          </cell>
          <cell r="EA40">
            <v>-89.620740840000224</v>
          </cell>
          <cell r="EB40">
            <v>-32.958000130000528</v>
          </cell>
          <cell r="EC40">
            <v>-2.0018261762954239</v>
          </cell>
          <cell r="ED40">
            <v>22.421206433703446</v>
          </cell>
          <cell r="EE40">
            <v>-3.1009632862967464</v>
          </cell>
          <cell r="EF40">
            <v>6.024059983703637</v>
          </cell>
          <cell r="EG40">
            <v>-309.14433664296303</v>
          </cell>
          <cell r="EH40">
            <v>186.27073945999996</v>
          </cell>
          <cell r="EI40">
            <v>-210.9482022699998</v>
          </cell>
          <cell r="EJ40">
            <v>202.55486590899977</v>
          </cell>
          <cell r="EK40">
            <v>33.75655914999993</v>
          </cell>
          <cell r="EL40">
            <v>31.673020130000168</v>
          </cell>
          <cell r="EM40">
            <v>-71.144052180000017</v>
          </cell>
          <cell r="EN40">
            <v>119.56105703000003</v>
          </cell>
          <cell r="EO40">
            <v>31.876559670000006</v>
          </cell>
          <cell r="EP40">
            <v>-134.23342359000003</v>
          </cell>
          <cell r="EQ40">
            <v>142.19158091999975</v>
          </cell>
          <cell r="ER40">
            <v>78.027104900000495</v>
          </cell>
          <cell r="ES40">
            <v>-51.187342067714326</v>
          </cell>
          <cell r="ET40">
            <v>121.21735765148537</v>
          </cell>
          <cell r="EU40">
            <v>80.514994918917409</v>
          </cell>
          <cell r="EV40">
            <v>163.84961544800717</v>
          </cell>
          <cell r="EW40">
            <v>-2.0778976570372834</v>
          </cell>
          <cell r="EX40">
            <v>156.41411669974991</v>
          </cell>
          <cell r="EY40">
            <v>177.39623408121065</v>
          </cell>
          <cell r="EZ40">
            <v>-34.547268630300778</v>
          </cell>
          <cell r="FA40">
            <v>226.41538988353568</v>
          </cell>
          <cell r="FB40">
            <v>-61.648860463471692</v>
          </cell>
          <cell r="FC40">
            <v>-194.69624743406246</v>
          </cell>
          <cell r="FD40">
            <v>57.734768669833102</v>
          </cell>
          <cell r="FE40">
            <v>17.007084524974744</v>
          </cell>
        </row>
        <row r="66">
          <cell r="R66">
            <v>644.59510268975055</v>
          </cell>
          <cell r="S66">
            <v>-516.57462185249938</v>
          </cell>
          <cell r="T66">
            <v>-200.16688611890299</v>
          </cell>
          <cell r="U66">
            <v>-411.552262611983</v>
          </cell>
          <cell r="V66">
            <v>-88.594488566470432</v>
          </cell>
          <cell r="W66">
            <v>143.08366033774337</v>
          </cell>
          <cell r="X66">
            <v>-91.234177926449888</v>
          </cell>
          <cell r="Y66">
            <v>-471.2406940717708</v>
          </cell>
          <cell r="Z66">
            <v>2.4098629318417579</v>
          </cell>
          <cell r="AA66">
            <v>-483.6931358602742</v>
          </cell>
          <cell r="AB66">
            <v>-234.35940663326585</v>
          </cell>
          <cell r="AC66">
            <v>1016.2836387198299</v>
          </cell>
          <cell r="AD66">
            <v>7.0209057138549724</v>
          </cell>
          <cell r="AE66">
            <v>-79.034855669120361</v>
          </cell>
          <cell r="AF66">
            <v>374.35802601402088</v>
          </cell>
          <cell r="AG66">
            <v>-1.5848910387081787</v>
          </cell>
          <cell r="AH66">
            <v>-227.75575270714046</v>
          </cell>
          <cell r="AI66">
            <v>319.72174363872273</v>
          </cell>
          <cell r="AJ66">
            <v>-424.41446577465825</v>
          </cell>
          <cell r="AK66">
            <v>-185.26654970840457</v>
          </cell>
          <cell r="AL66">
            <v>-268.82802940750935</v>
          </cell>
          <cell r="AM66">
            <v>-411.66413584990312</v>
          </cell>
          <cell r="AN66">
            <v>58.645232777674892</v>
          </cell>
          <cell r="AO66">
            <v>170.55136617830112</v>
          </cell>
          <cell r="AP66">
            <v>554.16968087701753</v>
          </cell>
          <cell r="AQ66">
            <v>663.00390301365439</v>
          </cell>
          <cell r="AR66">
            <v>161.17037037389957</v>
          </cell>
          <cell r="AS66">
            <v>179.32444090386804</v>
          </cell>
          <cell r="AT66">
            <v>122.28171546459816</v>
          </cell>
          <cell r="AU66">
            <v>-362.06698769250443</v>
          </cell>
          <cell r="AV66">
            <v>517.84418458569758</v>
          </cell>
          <cell r="AW66">
            <v>-90.942335239392833</v>
          </cell>
          <cell r="AX66">
            <v>178.89577822643651</v>
          </cell>
          <cell r="AY66">
            <v>-399.95002045545255</v>
          </cell>
          <cell r="AZ66">
            <v>-678.94119420126299</v>
          </cell>
          <cell r="BA66">
            <v>-2053.4420656620223</v>
          </cell>
          <cell r="BB66">
            <v>1037.6444751930903</v>
          </cell>
          <cell r="BC66">
            <v>433.11104888407272</v>
          </cell>
          <cell r="BD66">
            <v>-625.59738467801458</v>
          </cell>
          <cell r="BE66">
            <v>-46.561509502120884</v>
          </cell>
          <cell r="BF66">
            <v>146.36850289970607</v>
          </cell>
          <cell r="BG66">
            <v>-420.91969470952222</v>
          </cell>
          <cell r="BH66">
            <v>-266.41601353084036</v>
          </cell>
          <cell r="BI66">
            <v>-255.75677871828009</v>
          </cell>
          <cell r="BJ66">
            <v>426.60893748899662</v>
          </cell>
          <cell r="BK66">
            <v>192.53463434175012</v>
          </cell>
          <cell r="BL66">
            <v>-479.82456711782845</v>
          </cell>
          <cell r="BM66">
            <v>-847.32688577789122</v>
          </cell>
          <cell r="BN66">
            <v>-732.61926285391792</v>
          </cell>
          <cell r="BO66">
            <v>122.93683832867725</v>
          </cell>
          <cell r="BP66">
            <v>-571.78239235774913</v>
          </cell>
          <cell r="BQ66">
            <v>-241.82891813492756</v>
          </cell>
          <cell r="BR66">
            <v>955.2550507222154</v>
          </cell>
          <cell r="BS66">
            <v>-1139.1496368087921</v>
          </cell>
          <cell r="BT66">
            <v>798.5623497402903</v>
          </cell>
          <cell r="BU66">
            <v>66.446501874923115</v>
          </cell>
          <cell r="BV66">
            <v>168.93716005342776</v>
          </cell>
          <cell r="BW66">
            <v>-445.67526654633912</v>
          </cell>
          <cell r="BX66">
            <v>-190.48238624995031</v>
          </cell>
          <cell r="BY66">
            <v>320.55896632636814</v>
          </cell>
          <cell r="BZ66">
            <v>-144.77213890792018</v>
          </cell>
          <cell r="CA66">
            <v>-363.64538021232534</v>
          </cell>
          <cell r="CB66">
            <v>-37.991480364111112</v>
          </cell>
          <cell r="CC66">
            <v>39.022043461131148</v>
          </cell>
          <cell r="CD66">
            <v>48.594277162686069</v>
          </cell>
          <cell r="CE66">
            <v>10.234282525266281</v>
          </cell>
          <cell r="CF66">
            <v>126.7593589067443</v>
          </cell>
          <cell r="CG66">
            <v>140.79330708785722</v>
          </cell>
          <cell r="CH66">
            <v>113.64853589723714</v>
          </cell>
          <cell r="CI66">
            <v>-207.63404968621774</v>
          </cell>
          <cell r="CJ66">
            <v>526.61995904262653</v>
          </cell>
          <cell r="CK66">
            <v>-970.29270480590958</v>
          </cell>
          <cell r="CL66">
            <v>-21.142430950746757</v>
          </cell>
          <cell r="CM66">
            <v>196.28329251135131</v>
          </cell>
          <cell r="CN66">
            <v>-304.85689208313443</v>
          </cell>
          <cell r="CO66">
            <v>66.893476531628608</v>
          </cell>
          <cell r="CP66">
            <v>-416.57373009832378</v>
          </cell>
          <cell r="CQ66">
            <v>121.85101308313301</v>
          </cell>
          <cell r="CR66">
            <v>-76.865677569461127</v>
          </cell>
          <cell r="CS66">
            <v>-21.149836293560597</v>
          </cell>
          <cell r="CT66">
            <v>246.51439104882365</v>
          </cell>
          <cell r="CU66">
            <v>189.56315840909315</v>
          </cell>
          <cell r="CV66">
            <v>-169.42489000569094</v>
          </cell>
          <cell r="CW66">
            <v>67.503560262735846</v>
          </cell>
          <cell r="CX66">
            <v>-182.20386603250472</v>
          </cell>
          <cell r="CY66">
            <v>141.69849637902468</v>
          </cell>
          <cell r="CZ66">
            <v>343.39222994451444</v>
          </cell>
          <cell r="DA66">
            <v>-232.65134748399942</v>
          </cell>
          <cell r="DB66">
            <v>122.49792240739157</v>
          </cell>
          <cell r="DC66">
            <v>-62.694092124811505</v>
          </cell>
          <cell r="DD66">
            <v>-131.91555246249982</v>
          </cell>
          <cell r="DE66">
            <v>91.341569279579971</v>
          </cell>
          <cell r="DF66">
            <v>-78.698408621191561</v>
          </cell>
          <cell r="DG66">
            <v>-21.286423475436322</v>
          </cell>
          <cell r="DH66">
            <v>289.3311585197273</v>
          </cell>
          <cell r="DI66">
            <v>-824.19514117753124</v>
          </cell>
          <cell r="DJ66">
            <v>4.3091900546590978</v>
          </cell>
          <cell r="DK66">
            <v>3.5924886039020976</v>
          </cell>
          <cell r="DL66">
            <v>34.684475647059344</v>
          </cell>
          <cell r="DM66">
            <v>122.13706431420559</v>
          </cell>
          <cell r="DN66">
            <v>105.65265946766925</v>
          </cell>
          <cell r="DO66">
            <v>-110.46758206883305</v>
          </cell>
          <cell r="DP66">
            <v>162.88509004810703</v>
          </cell>
          <cell r="DQ66">
            <v>31.061397935995046</v>
          </cell>
          <cell r="DR66">
            <v>-355.55516370274245</v>
          </cell>
          <cell r="DS66">
            <v>128.96278921065004</v>
          </cell>
          <cell r="DT66">
            <v>219.70511323530002</v>
          </cell>
          <cell r="DU66">
            <v>-204.76891759207638</v>
          </cell>
          <cell r="DV66">
            <v>-212.44934993647473</v>
          </cell>
          <cell r="DW66">
            <v>-204.69402677413655</v>
          </cell>
          <cell r="DX66">
            <v>215.5171149297928</v>
          </cell>
          <cell r="DY66">
            <v>-245.85228620649673</v>
          </cell>
          <cell r="DZ66">
            <v>184.28372253900062</v>
          </cell>
          <cell r="EA66">
            <v>-41.44826176124343</v>
          </cell>
          <cell r="EB66">
            <v>372.9490076857511</v>
          </cell>
          <cell r="EC66">
            <v>101.48601966711169</v>
          </cell>
          <cell r="ED66">
            <v>195.30110825593181</v>
          </cell>
          <cell r="EE66">
            <v>-25.649182352377409</v>
          </cell>
          <cell r="EF66">
            <v>-42.486304793776185</v>
          </cell>
          <cell r="EG66">
            <v>-259.60946350523795</v>
          </cell>
          <cell r="EH66">
            <v>119.50957695931675</v>
          </cell>
          <cell r="EI66">
            <v>-254.63108450526397</v>
          </cell>
          <cell r="EJ66">
            <v>392.28791643862553</v>
          </cell>
          <cell r="EK66">
            <v>260.66579988793944</v>
          </cell>
          <cell r="EL66">
            <v>183.52415018851468</v>
          </cell>
          <cell r="EM66">
            <v>119.28879026173922</v>
          </cell>
          <cell r="EN66">
            <v>-216.66516005335063</v>
          </cell>
          <cell r="EO66">
            <v>1.3472743132166443</v>
          </cell>
          <cell r="EP66">
            <v>-28.436026746414768</v>
          </cell>
          <cell r="EQ66">
            <v>87.441277234939889</v>
          </cell>
          <cell r="ER66">
            <v>-334.27239892013745</v>
          </cell>
          <cell r="ES66">
            <v>445.05881042975761</v>
          </cell>
          <cell r="ET66">
            <v>-234.35077651475694</v>
          </cell>
          <cell r="EU66">
            <v>-193.44226610159285</v>
          </cell>
          <cell r="EV66">
            <v>-14.905246946650323</v>
          </cell>
          <cell r="EW66">
            <v>-25.213760841261319</v>
          </cell>
          <cell r="EX66">
            <v>224.72101365724495</v>
          </cell>
          <cell r="EY66">
            <v>284.61243225811978</v>
          </cell>
          <cell r="EZ66">
            <v>43.764950618786088</v>
          </cell>
          <cell r="FA66">
            <v>-41.224990525842713</v>
          </cell>
          <cell r="FB66">
            <v>47.990199558368772</v>
          </cell>
          <cell r="FC66">
            <v>488.46915593779579</v>
          </cell>
          <cell r="FD66">
            <v>-392.37545178284529</v>
          </cell>
          <cell r="FE66">
            <v>65.284061473223119</v>
          </cell>
        </row>
        <row r="67">
          <cell r="R67">
            <v>865.22228219988074</v>
          </cell>
          <cell r="S67">
            <v>-821.1350066714308</v>
          </cell>
          <cell r="T67">
            <v>-570.55301893251908</v>
          </cell>
          <cell r="U67">
            <v>307.67096163285032</v>
          </cell>
          <cell r="V67">
            <v>-84.738562046388324</v>
          </cell>
          <cell r="W67">
            <v>-881.7774747667163</v>
          </cell>
          <cell r="X67">
            <v>-96.754515154368619</v>
          </cell>
          <cell r="Y67">
            <v>-835.67511499515012</v>
          </cell>
          <cell r="Z67">
            <v>-723.15516410003693</v>
          </cell>
          <cell r="AA67">
            <v>-768.96596561073193</v>
          </cell>
          <cell r="AB67">
            <v>-1208.8544516735556</v>
          </cell>
          <cell r="AC67">
            <v>-3089.2823956200323</v>
          </cell>
          <cell r="AD67">
            <v>703.92639510686786</v>
          </cell>
          <cell r="AE67">
            <v>-796.86498585935942</v>
          </cell>
          <cell r="AF67">
            <v>-368.96714129823431</v>
          </cell>
          <cell r="AG67">
            <v>-133.22279944044658</v>
          </cell>
          <cell r="AH67">
            <v>-204.35953482291688</v>
          </cell>
          <cell r="AI67">
            <v>-295.8577158231783</v>
          </cell>
          <cell r="AJ67">
            <v>-714.76109252534479</v>
          </cell>
          <cell r="AK67">
            <v>-842.90501122354272</v>
          </cell>
          <cell r="AL67">
            <v>-643.51091225473374</v>
          </cell>
          <cell r="AM67">
            <v>-974.10189594992744</v>
          </cell>
          <cell r="AN67">
            <v>-736.20271658281899</v>
          </cell>
          <cell r="AO67">
            <v>-3368.1969294780993</v>
          </cell>
          <cell r="AP67">
            <v>639.23437576635797</v>
          </cell>
          <cell r="AQ67">
            <v>-243.1308506742439</v>
          </cell>
          <cell r="AR67">
            <v>-703.98246078169723</v>
          </cell>
          <cell r="AS67">
            <v>466.77619277028316</v>
          </cell>
          <cell r="AT67">
            <v>-570.05430523484256</v>
          </cell>
          <cell r="AU67">
            <v>-518.43528567954172</v>
          </cell>
          <cell r="AV67">
            <v>405.21638135479861</v>
          </cell>
          <cell r="AW67">
            <v>-707.59322628970676</v>
          </cell>
          <cell r="AX67">
            <v>-634.74817837042383</v>
          </cell>
          <cell r="AY67">
            <v>-832.08253698106273</v>
          </cell>
          <cell r="AZ67">
            <v>-733.66601923423104</v>
          </cell>
          <cell r="BA67">
            <v>-3296.2192687398929</v>
          </cell>
          <cell r="BB67">
            <v>295.34222739511551</v>
          </cell>
          <cell r="BC67">
            <v>-938.70054073736355</v>
          </cell>
          <cell r="BD67">
            <v>-1098.3791413543108</v>
          </cell>
          <cell r="BE67">
            <v>-51.210125005964528</v>
          </cell>
          <cell r="BF67">
            <v>-563.45934491190474</v>
          </cell>
          <cell r="BG67">
            <v>-801.28300980902441</v>
          </cell>
          <cell r="BH67">
            <v>-387.56053820917896</v>
          </cell>
          <cell r="BI67">
            <v>-665.86802087536853</v>
          </cell>
          <cell r="BJ67">
            <v>-947.48472125440594</v>
          </cell>
          <cell r="BK67">
            <v>-709.33528984590657</v>
          </cell>
          <cell r="BL67">
            <v>-1254.9301515236407</v>
          </cell>
          <cell r="BM67">
            <v>-2986.3983066798673</v>
          </cell>
          <cell r="BN67">
            <v>700.08997094936558</v>
          </cell>
          <cell r="BO67">
            <v>-563.18561093627022</v>
          </cell>
          <cell r="BP67">
            <v>-943.01948486232914</v>
          </cell>
          <cell r="BQ67">
            <v>26.735640379849428</v>
          </cell>
          <cell r="BR67">
            <v>-193.25151313036531</v>
          </cell>
          <cell r="BS67">
            <v>-563.95861292784275</v>
          </cell>
          <cell r="BT67">
            <v>102.95542337682855</v>
          </cell>
          <cell r="BU67">
            <v>-658.15624558765512</v>
          </cell>
          <cell r="BV67">
            <v>-45.881811572160586</v>
          </cell>
          <cell r="BW67">
            <v>-395.02606264210044</v>
          </cell>
          <cell r="BX67">
            <v>-677.97376498313042</v>
          </cell>
          <cell r="BY67">
            <v>-2883.754434682894</v>
          </cell>
          <cell r="BZ67">
            <v>696.9236107681977</v>
          </cell>
          <cell r="CA67">
            <v>-178.5580112008829</v>
          </cell>
          <cell r="CB67">
            <v>-442.72416087047259</v>
          </cell>
          <cell r="CC67">
            <v>247.06612634472503</v>
          </cell>
          <cell r="CD67">
            <v>137.05388641715263</v>
          </cell>
          <cell r="CE67">
            <v>-309.83141256172985</v>
          </cell>
          <cell r="CF67">
            <v>-164.94055112346041</v>
          </cell>
          <cell r="CG67">
            <v>-30.98244715354349</v>
          </cell>
          <cell r="CH67">
            <v>-479.60861318402158</v>
          </cell>
          <cell r="CI67">
            <v>-206.25171671481894</v>
          </cell>
          <cell r="CJ67">
            <v>57.181062526223286</v>
          </cell>
          <cell r="CK67">
            <v>-2387.4580388999107</v>
          </cell>
          <cell r="CL67">
            <v>465.52327068025579</v>
          </cell>
          <cell r="CM67">
            <v>-140.49127387005228</v>
          </cell>
          <cell r="CN67">
            <v>-385.3810167212232</v>
          </cell>
          <cell r="CO67">
            <v>344.4261976437233</v>
          </cell>
          <cell r="CP67">
            <v>42.109780341473652</v>
          </cell>
          <cell r="CQ67">
            <v>-346.49181747101102</v>
          </cell>
          <cell r="CR67">
            <v>-534.24363992566214</v>
          </cell>
          <cell r="CS67">
            <v>-67.330535491362753</v>
          </cell>
          <cell r="CT67">
            <v>-90.868197955177038</v>
          </cell>
          <cell r="CU67">
            <v>-155.29101426896978</v>
          </cell>
          <cell r="CV67">
            <v>-853.75157121003895</v>
          </cell>
          <cell r="CW67">
            <v>-2063.097894833787</v>
          </cell>
          <cell r="CX67">
            <v>374.79267500863943</v>
          </cell>
          <cell r="CY67">
            <v>-114.53413473954834</v>
          </cell>
          <cell r="CZ67">
            <v>53.443937988041853</v>
          </cell>
          <cell r="DA67">
            <v>-398.65938918795064</v>
          </cell>
          <cell r="DB67">
            <v>-850.71556234267427</v>
          </cell>
          <cell r="DC67">
            <v>-1093.3299988858466</v>
          </cell>
          <cell r="DD67">
            <v>-816.4424987155262</v>
          </cell>
          <cell r="DE67">
            <v>-760.23996230114153</v>
          </cell>
          <cell r="DF67">
            <v>204.35838448085497</v>
          </cell>
          <cell r="DG67">
            <v>-662.52732861264758</v>
          </cell>
          <cell r="DH67">
            <v>-449.4204596901036</v>
          </cell>
          <cell r="DI67">
            <v>-2578.9835549222034</v>
          </cell>
          <cell r="DJ67">
            <v>322.07268925152039</v>
          </cell>
          <cell r="DK67">
            <v>-88.471043543474934</v>
          </cell>
          <cell r="DL67">
            <v>-122.86248604950288</v>
          </cell>
          <cell r="DM67">
            <v>413.17680121830244</v>
          </cell>
          <cell r="DN67">
            <v>-392.73532945380384</v>
          </cell>
          <cell r="DO67">
            <v>28.752006480445289</v>
          </cell>
          <cell r="DP67">
            <v>-192.62571495008888</v>
          </cell>
          <cell r="DQ67">
            <v>-487.4851852756683</v>
          </cell>
          <cell r="DR67">
            <v>842.78270150690014</v>
          </cell>
          <cell r="DS67">
            <v>262.61520546664951</v>
          </cell>
          <cell r="DT67">
            <v>161.13244130173234</v>
          </cell>
          <cell r="DU67">
            <v>-2528.6654098593222</v>
          </cell>
          <cell r="DV67">
            <v>672.89814802272622</v>
          </cell>
          <cell r="DW67">
            <v>-303.2717550108955</v>
          </cell>
          <cell r="DX67">
            <v>487.92830014430319</v>
          </cell>
          <cell r="DY67">
            <v>379.34071232119504</v>
          </cell>
          <cell r="DZ67">
            <v>646.97734858431386</v>
          </cell>
          <cell r="EA67">
            <v>-60.200081966592279</v>
          </cell>
          <cell r="EB67">
            <v>120.32308936062827</v>
          </cell>
          <cell r="EC67">
            <v>37.063057535857752</v>
          </cell>
          <cell r="ED67">
            <v>465.21049012990625</v>
          </cell>
          <cell r="EE67">
            <v>-75.719982266893567</v>
          </cell>
          <cell r="EF67">
            <v>-378.11340996133913</v>
          </cell>
          <cell r="EG67">
            <v>-2016.3863870684413</v>
          </cell>
          <cell r="EH67">
            <v>797.65267003118561</v>
          </cell>
          <cell r="EI67">
            <v>-541.71230527213584</v>
          </cell>
          <cell r="EJ67">
            <v>-102.56010221905353</v>
          </cell>
          <cell r="EK67">
            <v>910.0375214727801</v>
          </cell>
          <cell r="EL67">
            <v>-312.0432434582217</v>
          </cell>
          <cell r="EM67">
            <v>-395.43006166561872</v>
          </cell>
          <cell r="EN67">
            <v>-425.34309607784689</v>
          </cell>
          <cell r="EO67">
            <v>-654.23113811585472</v>
          </cell>
          <cell r="EP67">
            <v>-403.53530865537414</v>
          </cell>
          <cell r="EQ67">
            <v>-320.81136184763409</v>
          </cell>
          <cell r="ER67">
            <v>-853.7586901246973</v>
          </cell>
          <cell r="ES67">
            <v>-1971.9304278286991</v>
          </cell>
          <cell r="ET67">
            <v>373.88758150304466</v>
          </cell>
          <cell r="EU67">
            <v>580.48608633197364</v>
          </cell>
          <cell r="EV67">
            <v>183.92751586199665</v>
          </cell>
          <cell r="EW67">
            <v>645.76555641393907</v>
          </cell>
          <cell r="EX67">
            <v>361.82629163383081</v>
          </cell>
          <cell r="EY67">
            <v>214.91837888917416</v>
          </cell>
          <cell r="EZ67">
            <v>-511.89801224006351</v>
          </cell>
          <cell r="FA67">
            <v>-150.33531488583776</v>
          </cell>
          <cell r="FB67">
            <v>-224.36025706558121</v>
          </cell>
          <cell r="FC67">
            <v>-316.69980938219032</v>
          </cell>
          <cell r="FD67">
            <v>-698.55221919943369</v>
          </cell>
          <cell r="FE67">
            <v>-2038.207580807471</v>
          </cell>
        </row>
        <row r="205">
          <cell r="R205">
            <v>819.99797994579808</v>
          </cell>
          <cell r="S205">
            <v>-579.18729991514579</v>
          </cell>
          <cell r="T205">
            <v>-301.0160440484978</v>
          </cell>
          <cell r="U205">
            <v>-144.71711649980443</v>
          </cell>
          <cell r="V205">
            <v>-54.98936712455253</v>
          </cell>
          <cell r="W205">
            <v>-5.3614147661255629</v>
          </cell>
          <cell r="X205">
            <v>-68.273064371167948</v>
          </cell>
          <cell r="Y205">
            <v>-314.59835836687262</v>
          </cell>
          <cell r="Z205">
            <v>25.855071025038455</v>
          </cell>
          <cell r="AA205">
            <v>-350.45632115610715</v>
          </cell>
          <cell r="AB205">
            <v>-121.46835222721802</v>
          </cell>
          <cell r="AC205">
            <v>524.7329808532395</v>
          </cell>
          <cell r="AD205">
            <v>-202.77657306927517</v>
          </cell>
          <cell r="AE205">
            <v>-86.451390926281192</v>
          </cell>
          <cell r="AF205">
            <v>120.50217517667147</v>
          </cell>
          <cell r="AG205">
            <v>-188.74203349515346</v>
          </cell>
          <cell r="AH205">
            <v>-280.24619858963865</v>
          </cell>
          <cell r="AI205">
            <v>302.88387991152354</v>
          </cell>
          <cell r="AJ205">
            <v>-441.28149071303307</v>
          </cell>
          <cell r="AK205">
            <v>-368.63389375859288</v>
          </cell>
          <cell r="AL205">
            <v>-280.05042794782435</v>
          </cell>
          <cell r="AM205">
            <v>-412.87675906780692</v>
          </cell>
          <cell r="AN205">
            <v>-353.07136162031998</v>
          </cell>
          <cell r="AO205">
            <v>613.38838777887122</v>
          </cell>
          <cell r="AP205">
            <v>73.88497860073619</v>
          </cell>
          <cell r="AQ205">
            <v>724.5765123068179</v>
          </cell>
          <cell r="AR205">
            <v>205.03603885390635</v>
          </cell>
          <cell r="AS205">
            <v>254.89782606557114</v>
          </cell>
          <cell r="AT205">
            <v>-199.49536177903462</v>
          </cell>
          <cell r="AU205">
            <v>-91.51219896339785</v>
          </cell>
          <cell r="AV205">
            <v>632.75057682036629</v>
          </cell>
          <cell r="AW205">
            <v>-55.209111712392257</v>
          </cell>
          <cell r="AX205">
            <v>8.9854124300439366</v>
          </cell>
          <cell r="AY205">
            <v>-139.29877299102577</v>
          </cell>
          <cell r="AZ205">
            <v>-704.12980506560234</v>
          </cell>
          <cell r="BA205">
            <v>-869.9410266424245</v>
          </cell>
          <cell r="BB205">
            <v>-125.07139485943799</v>
          </cell>
          <cell r="BC205">
            <v>803.61881784321099</v>
          </cell>
          <cell r="BD205">
            <v>-654.59016486216615</v>
          </cell>
          <cell r="BE205">
            <v>180.75946964985644</v>
          </cell>
          <cell r="BF205">
            <v>-16.562885900996491</v>
          </cell>
          <cell r="BG205">
            <v>-268.28683572728801</v>
          </cell>
          <cell r="BH205">
            <v>-37.806640027125127</v>
          </cell>
          <cell r="BI205">
            <v>-3.4905190185346555</v>
          </cell>
          <cell r="BJ205">
            <v>82.02509602985765</v>
          </cell>
          <cell r="BK205">
            <v>143.85130144836728</v>
          </cell>
          <cell r="BL205">
            <v>-443.23312446999205</v>
          </cell>
          <cell r="BM205">
            <v>-150.45006230495983</v>
          </cell>
          <cell r="BN205">
            <v>-813.21028163860501</v>
          </cell>
          <cell r="BO205">
            <v>-53.298324413468549</v>
          </cell>
          <cell r="BP205">
            <v>81.754263455504997</v>
          </cell>
          <cell r="BQ205">
            <v>-149.83605580151016</v>
          </cell>
          <cell r="BR205">
            <v>1066.8213726330951</v>
          </cell>
          <cell r="BS205">
            <v>-1036.7165053605099</v>
          </cell>
          <cell r="BT205">
            <v>412.68968012099378</v>
          </cell>
          <cell r="BU205">
            <v>-43.51407284557348</v>
          </cell>
          <cell r="BV205">
            <v>246.08740775259355</v>
          </cell>
          <cell r="BW205">
            <v>-245.75548878517907</v>
          </cell>
          <cell r="BX205">
            <v>48.400653865052846</v>
          </cell>
          <cell r="BY205">
            <v>626.00198091905986</v>
          </cell>
          <cell r="BZ205">
            <v>-466.3091976882738</v>
          </cell>
          <cell r="CA205">
            <v>-276.2936295348718</v>
          </cell>
          <cell r="CB205">
            <v>-71.160302321269683</v>
          </cell>
          <cell r="CC205">
            <v>23.382902247332368</v>
          </cell>
          <cell r="CD205">
            <v>145.63067092447665</v>
          </cell>
          <cell r="CE205">
            <v>51.789040984640735</v>
          </cell>
          <cell r="CF205">
            <v>89.486657676897721</v>
          </cell>
          <cell r="CG205">
            <v>131.68216669291695</v>
          </cell>
          <cell r="CH205">
            <v>346.93257878958741</v>
          </cell>
          <cell r="CI205">
            <v>-292.09382766173394</v>
          </cell>
          <cell r="CJ205">
            <v>622.212449972694</v>
          </cell>
          <cell r="CK205">
            <v>-728.84014178220468</v>
          </cell>
          <cell r="CL205">
            <v>4.1308344842196902</v>
          </cell>
          <cell r="CM205">
            <v>106.70383707863266</v>
          </cell>
          <cell r="CN205">
            <v>-143.36946979707045</v>
          </cell>
          <cell r="CO205">
            <v>92.120146746367482</v>
          </cell>
          <cell r="CP205">
            <v>-483.07104989399045</v>
          </cell>
          <cell r="CQ205">
            <v>93.616595135430543</v>
          </cell>
          <cell r="CR205">
            <v>72.794099005037879</v>
          </cell>
          <cell r="CS205">
            <v>-109.39494800356562</v>
          </cell>
          <cell r="CT205">
            <v>188.35683496432989</v>
          </cell>
          <cell r="CU205">
            <v>205.19895881109824</v>
          </cell>
          <cell r="CV205">
            <v>119.44661759417352</v>
          </cell>
          <cell r="CW205">
            <v>-122.29476651034474</v>
          </cell>
          <cell r="CX205">
            <v>-158.18001960528011</v>
          </cell>
          <cell r="CY205">
            <v>227.08380074015872</v>
          </cell>
          <cell r="CZ205">
            <v>434.88709531447989</v>
          </cell>
          <cell r="DA205">
            <v>-231.65223209647155</v>
          </cell>
          <cell r="DB205">
            <v>-66.576908618504149</v>
          </cell>
          <cell r="DC205">
            <v>14.08139494194802</v>
          </cell>
          <cell r="DD205">
            <v>-50.561748792700655</v>
          </cell>
          <cell r="DE205">
            <v>-83.353792539495998</v>
          </cell>
          <cell r="DF205">
            <v>-65.347792022772495</v>
          </cell>
          <cell r="DG205">
            <v>1.2164699058171209</v>
          </cell>
          <cell r="DH205">
            <v>153.38293361206593</v>
          </cell>
          <cell r="DI205">
            <v>-288.9533181098202</v>
          </cell>
          <cell r="DJ205">
            <v>94.767137138722546</v>
          </cell>
          <cell r="DK205">
            <v>295.82507754392668</v>
          </cell>
          <cell r="DL205">
            <v>-285.99423235293034</v>
          </cell>
          <cell r="DM205">
            <v>229.20208870948397</v>
          </cell>
          <cell r="DN205">
            <v>-31.526910091986792</v>
          </cell>
          <cell r="DO205">
            <v>-193.88965018779734</v>
          </cell>
          <cell r="DP205">
            <v>75.385807049235609</v>
          </cell>
          <cell r="DQ205">
            <v>37.937963899360739</v>
          </cell>
          <cell r="DR205">
            <v>-77.095135300903394</v>
          </cell>
          <cell r="DS205">
            <v>3.5120435814063171</v>
          </cell>
          <cell r="DT205">
            <v>157.10570582030081</v>
          </cell>
          <cell r="DU205">
            <v>-333.64869962926127</v>
          </cell>
          <cell r="DV205">
            <v>-6.7547597634777503</v>
          </cell>
          <cell r="DW205">
            <v>-55.817441369516473</v>
          </cell>
          <cell r="DX205">
            <v>358.29160112978832</v>
          </cell>
          <cell r="DY205">
            <v>-179.9515311864912</v>
          </cell>
          <cell r="DZ205">
            <v>8.4355524377129427</v>
          </cell>
          <cell r="EA205">
            <v>36.375929374754833</v>
          </cell>
          <cell r="EB205">
            <v>120.16766288875576</v>
          </cell>
          <cell r="EC205">
            <v>55.377199570278691</v>
          </cell>
          <cell r="ED205">
            <v>-26.900653441109085</v>
          </cell>
          <cell r="EE205">
            <v>134.22100145059358</v>
          </cell>
          <cell r="EF205">
            <v>23.596492125178997</v>
          </cell>
          <cell r="EG205">
            <v>-86.454402072270568</v>
          </cell>
          <cell r="EH205">
            <v>57.026522757322681</v>
          </cell>
          <cell r="EI205">
            <v>-5.6157946352659565</v>
          </cell>
          <cell r="EJ205">
            <v>205.70193681198077</v>
          </cell>
          <cell r="EK205">
            <v>-108.64342988006695</v>
          </cell>
          <cell r="EL205">
            <v>146.7011193005103</v>
          </cell>
          <cell r="EM205">
            <v>-29.484093545529049</v>
          </cell>
          <cell r="EN205">
            <v>19.759019716633475</v>
          </cell>
          <cell r="EO205">
            <v>16.816225349237129</v>
          </cell>
          <cell r="EP205">
            <v>35.948129655316507</v>
          </cell>
          <cell r="EQ205">
            <v>12.495688794555463</v>
          </cell>
          <cell r="ER205">
            <v>-381.13953990163395</v>
          </cell>
          <cell r="ES205">
            <v>422.99993119608234</v>
          </cell>
          <cell r="ET205">
            <v>-135.19026487593902</v>
          </cell>
          <cell r="EU205">
            <v>143.31060722279682</v>
          </cell>
          <cell r="EV205">
            <v>70.678452486575935</v>
          </cell>
          <cell r="EW205">
            <v>-192.0843834983657</v>
          </cell>
          <cell r="EX205">
            <v>148.83658634190061</v>
          </cell>
          <cell r="EY205">
            <v>8.2140478358933251</v>
          </cell>
          <cell r="EZ205">
            <v>75.950658379586798</v>
          </cell>
          <cell r="FA205">
            <v>45.848585399624938</v>
          </cell>
          <cell r="FB205">
            <v>49.907535614052392</v>
          </cell>
          <cell r="FC205">
            <v>218.67215958696988</v>
          </cell>
          <cell r="FD205">
            <v>-174.13964872475105</v>
          </cell>
          <cell r="FE205">
            <v>93.151754618932273</v>
          </cell>
        </row>
        <row r="206">
          <cell r="R206">
            <v>370.77458562504535</v>
          </cell>
          <cell r="S206">
            <v>-994.3723500119529</v>
          </cell>
          <cell r="T206">
            <v>-627.7789726368012</v>
          </cell>
          <cell r="U206">
            <v>258.25046936711169</v>
          </cell>
          <cell r="V206">
            <v>-407.476701058971</v>
          </cell>
          <cell r="W206">
            <v>-1095.7065685467962</v>
          </cell>
          <cell r="X206">
            <v>-222.59337503725419</v>
          </cell>
          <cell r="Y206">
            <v>-958.25393891661088</v>
          </cell>
          <cell r="Z206">
            <v>-970.58432138113767</v>
          </cell>
          <cell r="AA206">
            <v>-1027.2558991825395</v>
          </cell>
          <cell r="AB206">
            <v>-1268.2116057595713</v>
          </cell>
          <cell r="AC206">
            <v>-1959.4287841008149</v>
          </cell>
          <cell r="AD206">
            <v>47.75976480204281</v>
          </cell>
          <cell r="AE206">
            <v>-910.57137370104033</v>
          </cell>
          <cell r="AF206">
            <v>-558.94792837762338</v>
          </cell>
          <cell r="AG206">
            <v>-320.06386347516536</v>
          </cell>
          <cell r="AH206">
            <v>-543.78534488611808</v>
          </cell>
          <cell r="AI206">
            <v>-862.33345178087734</v>
          </cell>
          <cell r="AJ206">
            <v>-810.72023672265186</v>
          </cell>
          <cell r="AK206">
            <v>-1034.7759947772538</v>
          </cell>
          <cell r="AL206">
            <v>-900.44579099105249</v>
          </cell>
          <cell r="AM206">
            <v>-1125.993029059684</v>
          </cell>
          <cell r="AN206">
            <v>-1293.3682923204838</v>
          </cell>
          <cell r="AO206">
            <v>-2295.0784399061904</v>
          </cell>
          <cell r="AP206">
            <v>396.30158649619261</v>
          </cell>
          <cell r="AQ206">
            <v>-365.00650501196992</v>
          </cell>
          <cell r="AR206">
            <v>-800.1344743587224</v>
          </cell>
          <cell r="AS206">
            <v>302.32865445697144</v>
          </cell>
          <cell r="AT206">
            <v>-741.60817221050638</v>
          </cell>
          <cell r="AU206">
            <v>-872.71339337847439</v>
          </cell>
          <cell r="AV206">
            <v>182.07776305532934</v>
          </cell>
          <cell r="AW206">
            <v>-316.80850472873544</v>
          </cell>
          <cell r="AX206">
            <v>-367.2590769946105</v>
          </cell>
          <cell r="AY206">
            <v>-739.38644521185779</v>
          </cell>
          <cell r="AZ206">
            <v>-413.32921108720529</v>
          </cell>
          <cell r="BA206">
            <v>-2742.2429351395813</v>
          </cell>
          <cell r="BB206">
            <v>261.18279135039234</v>
          </cell>
          <cell r="BC206">
            <v>-641.46254189783053</v>
          </cell>
          <cell r="BD206">
            <v>-962.88354598807223</v>
          </cell>
          <cell r="BE206">
            <v>-25.888976093588553</v>
          </cell>
          <cell r="BF206">
            <v>-158.27631023221011</v>
          </cell>
          <cell r="BG206">
            <v>-674.20340662972922</v>
          </cell>
          <cell r="BH206">
            <v>-392.89771625189337</v>
          </cell>
          <cell r="BI206">
            <v>-470.23942001188834</v>
          </cell>
          <cell r="BJ206">
            <v>-823.012183801834</v>
          </cell>
          <cell r="BK206">
            <v>-467.15118861954215</v>
          </cell>
          <cell r="BL206">
            <v>-1067.3969668440877</v>
          </cell>
          <cell r="BM206">
            <v>-2092.7007670732019</v>
          </cell>
          <cell r="BN206">
            <v>275.59498010165862</v>
          </cell>
          <cell r="BO206">
            <v>-608.46770864541827</v>
          </cell>
          <cell r="BP206">
            <v>-1073.8474132790977</v>
          </cell>
          <cell r="BQ206">
            <v>27.175031769257203</v>
          </cell>
          <cell r="BR206">
            <v>-283.07154640049839</v>
          </cell>
          <cell r="BS206">
            <v>-535.38900021858103</v>
          </cell>
          <cell r="BT206">
            <v>212.58024052452538</v>
          </cell>
          <cell r="BU206">
            <v>-369.9366877171642</v>
          </cell>
          <cell r="BV206">
            <v>-324.48380060901195</v>
          </cell>
          <cell r="BW206">
            <v>-667.84455062729035</v>
          </cell>
          <cell r="BX206">
            <v>-701.4818438571333</v>
          </cell>
          <cell r="BY206">
            <v>-2563.1083642192125</v>
          </cell>
          <cell r="BZ206">
            <v>260.60237699951767</v>
          </cell>
          <cell r="CA206">
            <v>-460.74770944176908</v>
          </cell>
          <cell r="CB206">
            <v>-843.53818163596634</v>
          </cell>
          <cell r="CC206">
            <v>-156.92334860640858</v>
          </cell>
          <cell r="CD206">
            <v>-199.88896644905662</v>
          </cell>
          <cell r="CE206">
            <v>-288.97139502669279</v>
          </cell>
          <cell r="CF206">
            <v>-124.16507293463519</v>
          </cell>
          <cell r="CG206">
            <v>-354.59748278681718</v>
          </cell>
          <cell r="CH206">
            <v>-363.47586358000763</v>
          </cell>
          <cell r="CI206">
            <v>-193.80376665866788</v>
          </cell>
          <cell r="CJ206">
            <v>-120.44805910203922</v>
          </cell>
          <cell r="CK206">
            <v>-1515.2745742845377</v>
          </cell>
          <cell r="CL206">
            <v>12.624574765887701</v>
          </cell>
          <cell r="CM206">
            <v>-365.4710250097005</v>
          </cell>
          <cell r="CN206">
            <v>-271.55167781895216</v>
          </cell>
          <cell r="CO206">
            <v>78.302821495512035</v>
          </cell>
          <cell r="CP206">
            <v>-241.86097256190214</v>
          </cell>
          <cell r="CQ206">
            <v>-651.63365980004846</v>
          </cell>
          <cell r="CR206">
            <v>-696.87821567149717</v>
          </cell>
          <cell r="CS206">
            <v>-275.0887221626972</v>
          </cell>
          <cell r="CT206">
            <v>-549.08113840900319</v>
          </cell>
          <cell r="CU206">
            <v>-218.0793994977862</v>
          </cell>
          <cell r="CV206">
            <v>-429.32208087221829</v>
          </cell>
          <cell r="CW206">
            <v>-2560.462497921586</v>
          </cell>
          <cell r="CX206">
            <v>137.48490452021611</v>
          </cell>
          <cell r="CY206">
            <v>-427.68581845348763</v>
          </cell>
          <cell r="CZ206">
            <v>90.130362477505969</v>
          </cell>
          <cell r="DA206">
            <v>-540.43819177273531</v>
          </cell>
          <cell r="DB206">
            <v>-1545.7384691690818</v>
          </cell>
          <cell r="DC206">
            <v>-1045.004545459532</v>
          </cell>
          <cell r="DD206">
            <v>-744.17911847744722</v>
          </cell>
          <cell r="DE206">
            <v>-776.50419523569394</v>
          </cell>
          <cell r="DF206">
            <v>134.3027114482918</v>
          </cell>
          <cell r="DG206">
            <v>-618.82964320247606</v>
          </cell>
          <cell r="DH206">
            <v>-447.75712217208752</v>
          </cell>
          <cell r="DI206">
            <v>-1888.1212132464489</v>
          </cell>
          <cell r="DJ206">
            <v>-97.955021430079341</v>
          </cell>
          <cell r="DK206">
            <v>-438.0856302656257</v>
          </cell>
          <cell r="DL206">
            <v>12.84855155299465</v>
          </cell>
          <cell r="DM206">
            <v>86.640117490718694</v>
          </cell>
          <cell r="DN206">
            <v>-391.01382665467918</v>
          </cell>
          <cell r="DO206">
            <v>-278.91488762232302</v>
          </cell>
          <cell r="DP206">
            <v>-410.33724645007305</v>
          </cell>
          <cell r="DQ206">
            <v>-570.96044901913365</v>
          </cell>
          <cell r="DR206">
            <v>348.63814658664842</v>
          </cell>
          <cell r="DS206">
            <v>-379.45559929459614</v>
          </cell>
          <cell r="DT206">
            <v>8.3608256965339933</v>
          </cell>
          <cell r="DU206">
            <v>-2291.5364814847508</v>
          </cell>
          <cell r="DV206">
            <v>480.91048451772645</v>
          </cell>
          <cell r="DW206">
            <v>-645.47629831589575</v>
          </cell>
          <cell r="DX206">
            <v>283.44534274430362</v>
          </cell>
          <cell r="DY206">
            <v>224.67645430119546</v>
          </cell>
          <cell r="DZ206">
            <v>406.63948681431384</v>
          </cell>
          <cell r="EA206">
            <v>-469.43005924659337</v>
          </cell>
          <cell r="EB206">
            <v>65.075507790628762</v>
          </cell>
          <cell r="EC206">
            <v>-90.248000537849293</v>
          </cell>
          <cell r="ED206">
            <v>-26.490141807127884</v>
          </cell>
          <cell r="EE206">
            <v>-293.97485797726563</v>
          </cell>
          <cell r="EF206">
            <v>-566.80016413704266</v>
          </cell>
          <cell r="EG206">
            <v>-1341.4583512154798</v>
          </cell>
          <cell r="EH206">
            <v>272.86968298404304</v>
          </cell>
          <cell r="EI206">
            <v>-803.07974738213602</v>
          </cell>
          <cell r="EJ206">
            <v>-249.87871415805353</v>
          </cell>
          <cell r="EK206">
            <v>493.51335769277921</v>
          </cell>
          <cell r="EL206">
            <v>-651.85715355822185</v>
          </cell>
          <cell r="EM206">
            <v>-525.58078517961803</v>
          </cell>
          <cell r="EN206">
            <v>-688.11537117384796</v>
          </cell>
          <cell r="EO206">
            <v>-719.39387992585398</v>
          </cell>
          <cell r="EP206">
            <v>-381.2218716553748</v>
          </cell>
          <cell r="EQ206">
            <v>-614.94274911763387</v>
          </cell>
          <cell r="ER206">
            <v>-983.49269345952985</v>
          </cell>
          <cell r="ES206">
            <v>-1464.6367284251014</v>
          </cell>
          <cell r="ET206">
            <v>-122.23899413005643</v>
          </cell>
          <cell r="EU206">
            <v>148.87488013270422</v>
          </cell>
          <cell r="EV206">
            <v>37.18943390522054</v>
          </cell>
          <cell r="EW206">
            <v>455.83839654331837</v>
          </cell>
          <cell r="EX206">
            <v>-155.86372142526147</v>
          </cell>
          <cell r="EY206">
            <v>-172.00550197759867</v>
          </cell>
          <cell r="EZ206">
            <v>-209.60062467058242</v>
          </cell>
          <cell r="FA206">
            <v>-388.09846428839728</v>
          </cell>
          <cell r="FB206">
            <v>-254.30299118051812</v>
          </cell>
          <cell r="FC206">
            <v>-252.81467264801086</v>
          </cell>
          <cell r="FD206">
            <v>-937.1947452733084</v>
          </cell>
          <cell r="FE206">
            <v>-1548.5998401359145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Comentarios"/>
      <sheetName val="Control de cambios"/>
      <sheetName val="mStocks"/>
      <sheetName val="mFlows"/>
      <sheetName val="mOEF"/>
      <sheetName val="Desembolsos"/>
      <sheetName val="Amortizaciones"/>
      <sheetName val="Flujo anual"/>
      <sheetName val="Saldo final "/>
      <sheetName val="Hoja2"/>
    </sheetNames>
    <sheetDataSet>
      <sheetData sheetId="0"/>
      <sheetData sheetId="1"/>
      <sheetData sheetId="2"/>
      <sheetData sheetId="3">
        <row r="4">
          <cell r="F4">
            <v>-5468.9997720043757</v>
          </cell>
        </row>
      </sheetData>
      <sheetData sheetId="4">
        <row r="4">
          <cell r="F4">
            <v>7551.390095277291</v>
          </cell>
        </row>
        <row r="7">
          <cell r="S7">
            <v>386.08351951999998</v>
          </cell>
          <cell r="T7">
            <v>1060.0491994799997</v>
          </cell>
          <cell r="U7">
            <v>-202.57079694999993</v>
          </cell>
          <cell r="V7">
            <v>555.17433400000027</v>
          </cell>
          <cell r="W7">
            <v>-308.23837735999984</v>
          </cell>
          <cell r="X7">
            <v>-460.83396200000021</v>
          </cell>
          <cell r="Y7">
            <v>47.966296000000057</v>
          </cell>
          <cell r="Z7">
            <v>1051.3533490000004</v>
          </cell>
          <cell r="AA7">
            <v>-451.98740600000031</v>
          </cell>
          <cell r="AB7">
            <v>-169.03702517000022</v>
          </cell>
          <cell r="AC7">
            <v>-511.18342800000005</v>
          </cell>
          <cell r="AD7">
            <v>-1149.1832310000002</v>
          </cell>
          <cell r="AE7">
            <v>301.50118000000049</v>
          </cell>
          <cell r="AF7">
            <v>118.02894399999985</v>
          </cell>
          <cell r="AG7">
            <v>-505.04106200000024</v>
          </cell>
          <cell r="AH7">
            <v>252.81801900000005</v>
          </cell>
          <cell r="AI7">
            <v>352.44556499999993</v>
          </cell>
          <cell r="AJ7">
            <v>1214.5322330000001</v>
          </cell>
          <cell r="AK7">
            <v>-231.17098800000008</v>
          </cell>
          <cell r="AL7">
            <v>14.665555999999924</v>
          </cell>
          <cell r="AM7">
            <v>827.15295600000036</v>
          </cell>
          <cell r="AN7">
            <v>-466.65467000000052</v>
          </cell>
          <cell r="AO7">
            <v>-298.51316800000006</v>
          </cell>
          <cell r="AP7">
            <v>-1298.8182159999999</v>
          </cell>
          <cell r="AQ7">
            <v>407.63741200000027</v>
          </cell>
          <cell r="AR7">
            <v>166.62957900000029</v>
          </cell>
          <cell r="AS7">
            <v>-382.78752200000019</v>
          </cell>
          <cell r="AT7">
            <v>285.50325499999963</v>
          </cell>
          <cell r="AU7">
            <v>602.07081300000016</v>
          </cell>
          <cell r="AV7">
            <v>-114.57836400000042</v>
          </cell>
          <cell r="AW7">
            <v>31.889301000000614</v>
          </cell>
          <cell r="AX7">
            <v>-427.34260399999994</v>
          </cell>
          <cell r="AY7">
            <v>-483.38650199999984</v>
          </cell>
          <cell r="AZ7">
            <v>-106.42851400000043</v>
          </cell>
          <cell r="BA7">
            <v>139.57693600000007</v>
          </cell>
          <cell r="BB7">
            <v>-768.41853700000013</v>
          </cell>
          <cell r="BC7">
            <v>354.97428600000018</v>
          </cell>
          <cell r="BD7">
            <v>94.038618999999613</v>
          </cell>
          <cell r="BE7">
            <v>-684.01650099999983</v>
          </cell>
          <cell r="BF7">
            <v>245.70784599999993</v>
          </cell>
          <cell r="BG7">
            <v>-215.74238500000001</v>
          </cell>
          <cell r="BH7">
            <v>938.80070499999988</v>
          </cell>
          <cell r="BI7">
            <v>587.17398699999967</v>
          </cell>
          <cell r="BJ7">
            <v>-24.978623999999655</v>
          </cell>
          <cell r="BK7">
            <v>457.287688</v>
          </cell>
          <cell r="BL7">
            <v>-284.89021900000023</v>
          </cell>
          <cell r="BM7">
            <v>-163.12915499999986</v>
          </cell>
          <cell r="BN7">
            <v>-422.8744729999998</v>
          </cell>
          <cell r="BO7">
            <v>1645.3723039999998</v>
          </cell>
          <cell r="BP7">
            <v>-98.195039000000179</v>
          </cell>
          <cell r="BQ7">
            <v>-1025.5491889999998</v>
          </cell>
          <cell r="BR7">
            <v>106.26987800000006</v>
          </cell>
          <cell r="BS7">
            <v>313.8218439999996</v>
          </cell>
          <cell r="BT7">
            <v>1139.4296280000003</v>
          </cell>
          <cell r="BU7">
            <v>-179.40360200000021</v>
          </cell>
          <cell r="BV7">
            <v>-384.66849099999934</v>
          </cell>
          <cell r="BW7">
            <v>-1064.3729560000004</v>
          </cell>
          <cell r="BX7">
            <v>2707.1705170000009</v>
          </cell>
          <cell r="BY7">
            <v>-942.69915900000058</v>
          </cell>
          <cell r="BZ7">
            <v>-2448.0913899999996</v>
          </cell>
          <cell r="CA7">
            <v>3797.1223909999994</v>
          </cell>
          <cell r="CB7">
            <v>-666.72557999999992</v>
          </cell>
          <cell r="CC7">
            <v>-1083.9629459999994</v>
          </cell>
          <cell r="CD7">
            <v>-117.17480300000045</v>
          </cell>
          <cell r="CE7">
            <v>71.610115999999721</v>
          </cell>
          <cell r="CF7">
            <v>-336.95933000000002</v>
          </cell>
          <cell r="CG7">
            <v>132.89596600000061</v>
          </cell>
          <cell r="CH7">
            <v>177.51967799999943</v>
          </cell>
          <cell r="CI7">
            <v>-354.81030399999975</v>
          </cell>
          <cell r="CJ7">
            <v>144.62770599999953</v>
          </cell>
          <cell r="CK7">
            <v>-308.74492899999939</v>
          </cell>
          <cell r="CL7">
            <v>-231.44850500000047</v>
          </cell>
          <cell r="CM7">
            <v>1325.646066</v>
          </cell>
          <cell r="CN7">
            <v>-886.98362399999974</v>
          </cell>
          <cell r="CO7">
            <v>1719.6348119999998</v>
          </cell>
          <cell r="CP7">
            <v>-1055.5004530000001</v>
          </cell>
          <cell r="CQ7">
            <v>736.18493000000058</v>
          </cell>
          <cell r="CR7">
            <v>-274.96225099999981</v>
          </cell>
          <cell r="CS7">
            <v>-374.2914400000011</v>
          </cell>
          <cell r="CT7">
            <v>-314.27174899999932</v>
          </cell>
          <cell r="CU7">
            <v>2021.5207809999993</v>
          </cell>
          <cell r="CV7">
            <v>-1716.3408749999994</v>
          </cell>
          <cell r="CW7">
            <v>-861.34546100000057</v>
          </cell>
          <cell r="CX7">
            <v>-82.943905999999686</v>
          </cell>
          <cell r="CY7">
            <v>131.10916700000018</v>
          </cell>
          <cell r="CZ7">
            <v>-651.79490099999998</v>
          </cell>
          <cell r="DA7">
            <v>-437.95245400000016</v>
          </cell>
          <cell r="DB7">
            <v>-70.761013999999818</v>
          </cell>
          <cell r="DC7">
            <v>266.82718800000004</v>
          </cell>
          <cell r="DD7">
            <v>-240.1215230000002</v>
          </cell>
          <cell r="DE7">
            <v>-161.76809600000024</v>
          </cell>
          <cell r="DF7">
            <v>-32.409791999999754</v>
          </cell>
          <cell r="DG7">
            <v>-36.865340999999688</v>
          </cell>
          <cell r="DH7">
            <v>741.78242499999908</v>
          </cell>
          <cell r="DI7">
            <v>107.36517500000022</v>
          </cell>
          <cell r="DJ7">
            <v>674.29843800000049</v>
          </cell>
          <cell r="DK7">
            <v>-53.111363000000409</v>
          </cell>
          <cell r="DL7">
            <v>-50.979068999999328</v>
          </cell>
          <cell r="DM7">
            <v>-5.5814550000002328</v>
          </cell>
          <cell r="DN7">
            <v>46.028500999999579</v>
          </cell>
          <cell r="DO7">
            <v>-83.018557999999501</v>
          </cell>
          <cell r="DP7">
            <v>228.97889299999946</v>
          </cell>
          <cell r="DQ7">
            <v>-116.86586999999938</v>
          </cell>
          <cell r="DR7">
            <v>691.59894299999939</v>
          </cell>
          <cell r="DS7">
            <v>407.40634500000021</v>
          </cell>
          <cell r="DT7">
            <v>511.55298500000009</v>
          </cell>
          <cell r="DU7">
            <v>248.36964499999993</v>
          </cell>
          <cell r="DV7">
            <v>-505.40520599999945</v>
          </cell>
          <cell r="DW7">
            <v>508.26243599999964</v>
          </cell>
          <cell r="DX7">
            <v>-260.27046900000028</v>
          </cell>
          <cell r="DY7">
            <v>544.73995999999988</v>
          </cell>
          <cell r="DZ7">
            <v>215.51321699999994</v>
          </cell>
          <cell r="EA7">
            <v>560.81399600000077</v>
          </cell>
          <cell r="EB7">
            <v>534.07500199999913</v>
          </cell>
          <cell r="EC7">
            <v>108.34919900000023</v>
          </cell>
          <cell r="ED7">
            <v>70.377923000000351</v>
          </cell>
          <cell r="EE7">
            <v>-205.11095400000011</v>
          </cell>
          <cell r="EF7">
            <v>-659.5473203099998</v>
          </cell>
          <cell r="EG7">
            <v>-453.89166400000045</v>
          </cell>
          <cell r="EH7">
            <v>-550.86239514999954</v>
          </cell>
          <cell r="EI7">
            <v>41.967349789999048</v>
          </cell>
          <cell r="EJ7">
            <v>-864.7158631899996</v>
          </cell>
          <cell r="EK7">
            <v>-511.94099025999992</v>
          </cell>
          <cell r="EL7">
            <v>569.02768463000041</v>
          </cell>
          <cell r="EM7">
            <v>-149.18091386000071</v>
          </cell>
          <cell r="EN7">
            <v>-478.19332750999956</v>
          </cell>
          <cell r="EO7">
            <v>-63.841403370010426</v>
          </cell>
          <cell r="EP7">
            <v>-337.91876457999513</v>
          </cell>
          <cell r="EQ7">
            <v>84.251393200005623</v>
          </cell>
          <cell r="ER7">
            <v>26.196054039999581</v>
          </cell>
          <cell r="ES7">
            <v>17.43760218000034</v>
          </cell>
          <cell r="ET7">
            <v>-1135.1207602100001</v>
          </cell>
          <cell r="EU7">
            <v>344.66273811999514</v>
          </cell>
          <cell r="EV7">
            <v>386.81675751000478</v>
          </cell>
          <cell r="EW7">
            <v>-204.0589513000001</v>
          </cell>
          <cell r="EX7">
            <v>533.12295450000022</v>
          </cell>
          <cell r="EY7">
            <v>455.95272264999994</v>
          </cell>
          <cell r="EZ7">
            <v>-88.069492649999916</v>
          </cell>
          <cell r="FA7">
            <v>-179.82881184000018</v>
          </cell>
          <cell r="FB7">
            <v>480.85320789000025</v>
          </cell>
          <cell r="FC7">
            <v>96.123576259999709</v>
          </cell>
          <cell r="FD7">
            <v>-48.50526391999972</v>
          </cell>
          <cell r="FE7">
            <v>-370.31021168000041</v>
          </cell>
          <cell r="FF7">
            <v>-564.96993152999971</v>
          </cell>
        </row>
        <row r="12">
          <cell r="S12">
            <v>-80.289959480095064</v>
          </cell>
          <cell r="T12">
            <v>31.51582277734013</v>
          </cell>
          <cell r="U12">
            <v>-14.224177222659838</v>
          </cell>
          <cell r="V12">
            <v>-80.924177222659708</v>
          </cell>
          <cell r="W12">
            <v>373.89582277734019</v>
          </cell>
          <cell r="X12">
            <v>-414.87037972069061</v>
          </cell>
          <cell r="Y12">
            <v>98.225822777340142</v>
          </cell>
          <cell r="Z12">
            <v>-129.68417722265991</v>
          </cell>
          <cell r="AA12">
            <v>-36.124177222659554</v>
          </cell>
          <cell r="AB12">
            <v>-16.684177222659912</v>
          </cell>
          <cell r="AC12">
            <v>127.00259289053443</v>
          </cell>
          <cell r="AD12">
            <v>-125.55968150186439</v>
          </cell>
          <cell r="AE12">
            <v>-22.034686579287474</v>
          </cell>
          <cell r="AF12">
            <v>8.5481851700498606</v>
          </cell>
          <cell r="AG12">
            <v>-80.121814829950168</v>
          </cell>
          <cell r="AH12">
            <v>118.47818517004964</v>
          </cell>
          <cell r="AI12">
            <v>-22.111814829950095</v>
          </cell>
          <cell r="AJ12">
            <v>-73.643648095174342</v>
          </cell>
          <cell r="AK12">
            <v>-37.4218148299503</v>
          </cell>
          <cell r="AL12">
            <v>-32.811814829950073</v>
          </cell>
          <cell r="AM12">
            <v>12.258185170049838</v>
          </cell>
          <cell r="AN12">
            <v>-23.181814829950277</v>
          </cell>
          <cell r="AO12">
            <v>-68.191131710862464</v>
          </cell>
          <cell r="AP12">
            <v>3.8302242958873678</v>
          </cell>
          <cell r="AQ12">
            <v>115.68425450501942</v>
          </cell>
          <cell r="AR12">
            <v>219.35071916000001</v>
          </cell>
          <cell r="AS12">
            <v>-93.611456240000095</v>
          </cell>
          <cell r="AT12">
            <v>93.455998510000015</v>
          </cell>
          <cell r="AU12">
            <v>-88.317556990000043</v>
          </cell>
          <cell r="AV12">
            <v>32.972705700000148</v>
          </cell>
          <cell r="AW12">
            <v>-426.74386584000001</v>
          </cell>
          <cell r="AX12">
            <v>-17.057683250000036</v>
          </cell>
          <cell r="AY12">
            <v>-5.1563991499998849</v>
          </cell>
          <cell r="AZ12">
            <v>-5.7587931700000645</v>
          </cell>
          <cell r="BA12">
            <v>-32.549955670000003</v>
          </cell>
          <cell r="BB12">
            <v>4.8837940099999315</v>
          </cell>
          <cell r="BC12">
            <v>-1.4165953699999996</v>
          </cell>
          <cell r="BD12">
            <v>49.611291520000073</v>
          </cell>
          <cell r="BE12">
            <v>302.83762546999981</v>
          </cell>
          <cell r="BF12">
            <v>39.1637711300002</v>
          </cell>
          <cell r="BG12">
            <v>-357.78127533999992</v>
          </cell>
          <cell r="BH12">
            <v>-6.9391999000001867</v>
          </cell>
          <cell r="BI12">
            <v>16.323422920000056</v>
          </cell>
          <cell r="BJ12">
            <v>-6.7852965799999563</v>
          </cell>
          <cell r="BK12">
            <v>38.505903759999988</v>
          </cell>
          <cell r="BL12">
            <v>4.5890374900000825</v>
          </cell>
          <cell r="BM12">
            <v>13.498947539999957</v>
          </cell>
          <cell r="BN12">
            <v>-24.37661382000012</v>
          </cell>
          <cell r="BO12">
            <v>14.79111181000008</v>
          </cell>
          <cell r="BP12">
            <v>14.378758229999997</v>
          </cell>
          <cell r="BQ12">
            <v>-47.044407809999939</v>
          </cell>
          <cell r="BR12">
            <v>78.960143969999905</v>
          </cell>
          <cell r="BS12">
            <v>-72.193486430000021</v>
          </cell>
          <cell r="BT12">
            <v>2.8765351300000912</v>
          </cell>
          <cell r="BU12">
            <v>-17.720062330000072</v>
          </cell>
          <cell r="BV12">
            <v>-5.8403731600000945</v>
          </cell>
          <cell r="BW12">
            <v>1.3582811000000889</v>
          </cell>
          <cell r="BX12">
            <v>30.40532163</v>
          </cell>
          <cell r="BY12">
            <v>65.600119390000089</v>
          </cell>
          <cell r="BZ12">
            <v>-21.107238360000057</v>
          </cell>
          <cell r="CA12">
            <v>2.1729943699999836</v>
          </cell>
          <cell r="CB12">
            <v>-1.5615014200000275</v>
          </cell>
          <cell r="CC12">
            <v>30.473716319999873</v>
          </cell>
          <cell r="CD12">
            <v>68.449580100000219</v>
          </cell>
          <cell r="CE12">
            <v>-40.892217660000043</v>
          </cell>
          <cell r="CF12">
            <v>-42.475707030000024</v>
          </cell>
          <cell r="CG12">
            <v>13.850040970000073</v>
          </cell>
          <cell r="CH12">
            <v>-12.674629990000053</v>
          </cell>
          <cell r="CI12">
            <v>14.552005579999955</v>
          </cell>
          <cell r="CJ12">
            <v>-7.890838390000031</v>
          </cell>
          <cell r="CK12">
            <v>2.9985095400001462</v>
          </cell>
          <cell r="CL12">
            <v>62.838875339999909</v>
          </cell>
          <cell r="CM12">
            <v>-111.13695970000018</v>
          </cell>
          <cell r="CN12">
            <v>38.909788980000073</v>
          </cell>
          <cell r="CO12">
            <v>-0.55337864999988362</v>
          </cell>
          <cell r="CP12">
            <v>136.73912777999999</v>
          </cell>
          <cell r="CQ12">
            <v>25.244204359999912</v>
          </cell>
          <cell r="CR12">
            <v>-94.626397419999918</v>
          </cell>
          <cell r="CS12">
            <v>36.603240390000053</v>
          </cell>
          <cell r="CT12">
            <v>2.7565072899999912</v>
          </cell>
          <cell r="CU12">
            <v>53.919395859999966</v>
          </cell>
          <cell r="CV12">
            <v>-12.17401115</v>
          </cell>
          <cell r="CW12">
            <v>-60.157279740000135</v>
          </cell>
          <cell r="CX12">
            <v>33.860526950000242</v>
          </cell>
          <cell r="CY12">
            <v>-5.3604787500000164</v>
          </cell>
          <cell r="CZ12">
            <v>75.962740149999874</v>
          </cell>
          <cell r="DA12">
            <v>-206.4395635699999</v>
          </cell>
          <cell r="DB12">
            <v>37.813793509999996</v>
          </cell>
          <cell r="DC12">
            <v>47.499588109999927</v>
          </cell>
          <cell r="DD12">
            <v>-109.77373013000005</v>
          </cell>
          <cell r="DE12">
            <v>-26.150725179999903</v>
          </cell>
          <cell r="DF12">
            <v>19.132194119999877</v>
          </cell>
          <cell r="DG12">
            <v>-17.040826523155214</v>
          </cell>
          <cell r="DH12">
            <v>-23.605820336844694</v>
          </cell>
          <cell r="DI12">
            <v>43.358106449999937</v>
          </cell>
          <cell r="DJ12">
            <v>-0.6584777599998759</v>
          </cell>
          <cell r="DK12">
            <v>72.872253409999956</v>
          </cell>
          <cell r="DL12">
            <v>-22.495038970000081</v>
          </cell>
          <cell r="DM12">
            <v>35.722568219999985</v>
          </cell>
          <cell r="DN12">
            <v>82.644760829999925</v>
          </cell>
          <cell r="DO12">
            <v>-9.9887816299998562</v>
          </cell>
          <cell r="DP12">
            <v>-26.27060931999997</v>
          </cell>
          <cell r="DQ12">
            <v>-5.01004661000011</v>
          </cell>
          <cell r="DR12">
            <v>29.898921579999922</v>
          </cell>
          <cell r="DS12">
            <v>-45.84386331999977</v>
          </cell>
          <cell r="DT12">
            <v>25.019189570000083</v>
          </cell>
          <cell r="DU12">
            <v>-15.904254790000191</v>
          </cell>
          <cell r="DV12">
            <v>97.944967290000079</v>
          </cell>
          <cell r="DW12">
            <v>33.661098749999965</v>
          </cell>
          <cell r="DX12">
            <v>87.175172000000117</v>
          </cell>
          <cell r="DY12">
            <v>52.601434000000005</v>
          </cell>
          <cell r="DZ12">
            <v>49.072733999999969</v>
          </cell>
          <cell r="EA12">
            <v>-11.255387999999968</v>
          </cell>
          <cell r="EB12">
            <v>0.72811499999979645</v>
          </cell>
          <cell r="EC12">
            <v>40.737737999999979</v>
          </cell>
          <cell r="ED12">
            <v>71.178315000000183</v>
          </cell>
          <cell r="EE12">
            <v>95.437866999999855</v>
          </cell>
          <cell r="EF12">
            <v>14.647332000000183</v>
          </cell>
          <cell r="EG12">
            <v>26.693438999999866</v>
          </cell>
          <cell r="EH12">
            <v>66.567572999999896</v>
          </cell>
          <cell r="EI12">
            <v>52.965543000000054</v>
          </cell>
          <cell r="EJ12">
            <v>-107.93851899999993</v>
          </cell>
          <cell r="EK12">
            <v>-9.4007680000000207</v>
          </cell>
          <cell r="EL12">
            <v>81.258307999999829</v>
          </cell>
          <cell r="EM12">
            <v>-91.545067999999944</v>
          </cell>
          <cell r="EN12">
            <v>83.204475000000102</v>
          </cell>
          <cell r="EO12">
            <v>-4.9227030000003431</v>
          </cell>
          <cell r="EP12">
            <v>30.611198999999331</v>
          </cell>
          <cell r="EQ12">
            <v>-9.0495929999989855</v>
          </cell>
          <cell r="ER12">
            <v>-51.792670999999899</v>
          </cell>
          <cell r="ES12">
            <v>-87.205285000000202</v>
          </cell>
          <cell r="ET12">
            <v>-169.67205999999996</v>
          </cell>
          <cell r="EU12">
            <v>-49.428027999999856</v>
          </cell>
          <cell r="EV12">
            <v>-83.032370000000142</v>
          </cell>
          <cell r="EW12">
            <v>-50.346857999999997</v>
          </cell>
          <cell r="EX12">
            <v>-68.283837000000062</v>
          </cell>
          <cell r="EY12">
            <v>104.0807820000001</v>
          </cell>
          <cell r="EZ12">
            <v>177.51894599999994</v>
          </cell>
          <cell r="FA12">
            <v>25.907019000000005</v>
          </cell>
          <cell r="FB12">
            <v>-12.325787999999921</v>
          </cell>
          <cell r="FC12">
            <v>118.94515199999992</v>
          </cell>
          <cell r="FD12">
            <v>-16.557513999999927</v>
          </cell>
          <cell r="FE12">
            <v>-14.246214999999857</v>
          </cell>
          <cell r="FF12">
            <v>18.052663999999638</v>
          </cell>
        </row>
        <row r="20">
          <cell r="S20">
            <v>-11.155364080000055</v>
          </cell>
          <cell r="T20">
            <v>5.6843418860808015E-14</v>
          </cell>
          <cell r="U20">
            <v>0</v>
          </cell>
          <cell r="V20">
            <v>0</v>
          </cell>
          <cell r="W20">
            <v>-5.6843418860808015E-14</v>
          </cell>
          <cell r="X20">
            <v>5.6843418860808015E-14</v>
          </cell>
          <cell r="Y20">
            <v>-5.6843418860808015E-14</v>
          </cell>
          <cell r="Z20">
            <v>5.6843418860808015E-14</v>
          </cell>
          <cell r="AA20">
            <v>0</v>
          </cell>
          <cell r="AB20">
            <v>0</v>
          </cell>
          <cell r="AC20">
            <v>0</v>
          </cell>
          <cell r="AD20">
            <v>-17.107543170000042</v>
          </cell>
          <cell r="AE20">
            <v>-10.371862569999934</v>
          </cell>
          <cell r="AF20">
            <v>-2.8421709430404007E-14</v>
          </cell>
          <cell r="AG20">
            <v>0</v>
          </cell>
          <cell r="AH20">
            <v>0</v>
          </cell>
          <cell r="AI20">
            <v>0</v>
          </cell>
          <cell r="AJ20">
            <v>2.8421709430404007E-14</v>
          </cell>
          <cell r="AK20">
            <v>0</v>
          </cell>
          <cell r="AL20">
            <v>0</v>
          </cell>
          <cell r="AM20">
            <v>0</v>
          </cell>
          <cell r="AN20">
            <v>-2.8421709430404007E-14</v>
          </cell>
          <cell r="AO20">
            <v>2.8421709430404007E-14</v>
          </cell>
          <cell r="AP20">
            <v>2.7655330799999831</v>
          </cell>
          <cell r="AQ20">
            <v>-2.1508459400000106</v>
          </cell>
          <cell r="AR20">
            <v>-1.784259010000028</v>
          </cell>
          <cell r="AS20">
            <v>-0.256803429999934</v>
          </cell>
          <cell r="AT20">
            <v>2.700958155999956</v>
          </cell>
          <cell r="AU20">
            <v>-1.7219500034999555</v>
          </cell>
          <cell r="AV20">
            <v>-0.2953239445000122</v>
          </cell>
          <cell r="AW20">
            <v>2.7836818619999804</v>
          </cell>
          <cell r="AX20">
            <v>13.183094279999978</v>
          </cell>
          <cell r="AY20">
            <v>-4.4397583200000099</v>
          </cell>
          <cell r="AZ20">
            <v>-0.74994939999993449</v>
          </cell>
          <cell r="BA20">
            <v>4.5838896599999543</v>
          </cell>
          <cell r="BB20">
            <v>4.341602059999957</v>
          </cell>
          <cell r="BC20">
            <v>13.399265630000059</v>
          </cell>
          <cell r="BD20">
            <v>-24.021054059999983</v>
          </cell>
          <cell r="BE20">
            <v>5.6382051199999523</v>
          </cell>
          <cell r="BF20">
            <v>-2.8679809200000363</v>
          </cell>
          <cell r="BG20">
            <v>-7.3667280299999334</v>
          </cell>
          <cell r="BH20">
            <v>10.596370680000064</v>
          </cell>
          <cell r="BI20">
            <v>-5.7547196800001075</v>
          </cell>
          <cell r="BJ20">
            <v>-5.456714369999986</v>
          </cell>
          <cell r="BK20">
            <v>-5.8877097999999819</v>
          </cell>
          <cell r="BL20">
            <v>0.93771363999996993</v>
          </cell>
          <cell r="BM20">
            <v>-1.3150598999999943</v>
          </cell>
          <cell r="BN20">
            <v>6.3086817600000131</v>
          </cell>
          <cell r="BO20">
            <v>-2.4283924300000308</v>
          </cell>
          <cell r="BP20">
            <v>-3.0000901599998997</v>
          </cell>
          <cell r="BQ20">
            <v>2.1238443599999641</v>
          </cell>
          <cell r="BR20">
            <v>-5.8747767600000884</v>
          </cell>
          <cell r="BS20">
            <v>-1.7745062599999528</v>
          </cell>
          <cell r="BT20">
            <v>16.678935220000085</v>
          </cell>
          <cell r="BU20">
            <v>-9.5859755200000336</v>
          </cell>
          <cell r="BV20">
            <v>-4.7284192400001075</v>
          </cell>
          <cell r="BW20">
            <v>-0.98678595999990648</v>
          </cell>
          <cell r="BX20">
            <v>-3.779645510000023</v>
          </cell>
          <cell r="BY20">
            <v>0.41688293999993675</v>
          </cell>
          <cell r="BZ20">
            <v>1.4583430600000611</v>
          </cell>
          <cell r="CA20">
            <v>1.6746658800000205</v>
          </cell>
          <cell r="CB20">
            <v>4.8800151099999312</v>
          </cell>
          <cell r="CC20">
            <v>-3.9148037999998451</v>
          </cell>
          <cell r="CD20">
            <v>-2.6173830600000656</v>
          </cell>
          <cell r="CE20">
            <v>0.83865314999991369</v>
          </cell>
          <cell r="CF20">
            <v>2.6011058400000593</v>
          </cell>
          <cell r="CG20">
            <v>-4.9283226300000251</v>
          </cell>
          <cell r="CH20">
            <v>22.010819709999964</v>
          </cell>
          <cell r="CI20">
            <v>-0.86682185999995909</v>
          </cell>
          <cell r="CJ20">
            <v>-6.0510089999979755E-2</v>
          </cell>
          <cell r="CK20">
            <v>3.2214227999999139</v>
          </cell>
          <cell r="CL20">
            <v>-3.120790869999837</v>
          </cell>
          <cell r="CM20">
            <v>-1.7866686200000004</v>
          </cell>
          <cell r="CN20">
            <v>2.3535064355946815</v>
          </cell>
          <cell r="CO20">
            <v>-10.510163515594741</v>
          </cell>
          <cell r="CP20">
            <v>11.794213080000077</v>
          </cell>
          <cell r="CQ20">
            <v>-4.4687521600000082</v>
          </cell>
          <cell r="CR20">
            <v>3.6428567799998746</v>
          </cell>
          <cell r="CS20">
            <v>-9.3144075000000157</v>
          </cell>
          <cell r="CT20">
            <v>3.7351177900000039</v>
          </cell>
          <cell r="CU20">
            <v>4.9970584200000303</v>
          </cell>
          <cell r="CV20">
            <v>10.239295399999946</v>
          </cell>
          <cell r="CW20">
            <v>0.45314919999998438</v>
          </cell>
          <cell r="CX20">
            <v>2.0172592600001735</v>
          </cell>
          <cell r="CY20">
            <v>-5.4642824500000415</v>
          </cell>
          <cell r="CZ20">
            <v>2.7807043699999667</v>
          </cell>
          <cell r="DA20">
            <v>6.1790715700000192</v>
          </cell>
          <cell r="DB20">
            <v>-6.1584180457561501</v>
          </cell>
          <cell r="DC20">
            <v>2.785245445756118</v>
          </cell>
          <cell r="DD20">
            <v>3.8010455400000751</v>
          </cell>
          <cell r="DE20">
            <v>14.234371710000005</v>
          </cell>
          <cell r="DF20">
            <v>0.98399721999987833</v>
          </cell>
          <cell r="DG20">
            <v>-3.9635068799999544</v>
          </cell>
          <cell r="DH20">
            <v>10.082748690000017</v>
          </cell>
          <cell r="DI20">
            <v>-10.404149720000078</v>
          </cell>
          <cell r="DJ20">
            <v>-7.4067886099999214</v>
          </cell>
          <cell r="DK20">
            <v>12.135568540000008</v>
          </cell>
          <cell r="DL20">
            <v>-19.912799990000053</v>
          </cell>
          <cell r="DM20">
            <v>-0.75798664999990706</v>
          </cell>
          <cell r="DN20">
            <v>-2.2547576000000618</v>
          </cell>
          <cell r="DO20">
            <v>-8.847041749999903</v>
          </cell>
          <cell r="DP20">
            <v>6.4166444599999295</v>
          </cell>
          <cell r="DQ20">
            <v>3.3466577699999789</v>
          </cell>
          <cell r="DR20">
            <v>-5.9197068099999797</v>
          </cell>
          <cell r="DS20">
            <v>8.1892709999999624</v>
          </cell>
          <cell r="DT20">
            <v>-12.449814450000076</v>
          </cell>
          <cell r="DU20">
            <v>14.675618180000129</v>
          </cell>
          <cell r="DV20">
            <v>-13.647194799999966</v>
          </cell>
          <cell r="DW20">
            <v>8.9136206999999104</v>
          </cell>
          <cell r="DX20">
            <v>-10.928752379999878</v>
          </cell>
          <cell r="DY20">
            <v>9.1297795199999427</v>
          </cell>
          <cell r="DZ20">
            <v>3.6169489100000192</v>
          </cell>
          <cell r="EA20">
            <v>19.312345199999982</v>
          </cell>
          <cell r="EB20">
            <v>-12.805233219999991</v>
          </cell>
          <cell r="EC20">
            <v>-13.401294050000047</v>
          </cell>
          <cell r="ED20">
            <v>29.171982700000058</v>
          </cell>
          <cell r="EE20">
            <v>12.632498290000058</v>
          </cell>
          <cell r="EF20">
            <v>26.345835079999915</v>
          </cell>
          <cell r="EG20">
            <v>-10.478554010000039</v>
          </cell>
          <cell r="EH20">
            <v>32.093895210000142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-9.9999999960687092E-6</v>
          </cell>
          <cell r="W24">
            <v>0</v>
          </cell>
          <cell r="X24">
            <v>0</v>
          </cell>
          <cell r="Y24">
            <v>9.8804340000000934E-2</v>
          </cell>
          <cell r="Z24">
            <v>0</v>
          </cell>
          <cell r="AA24">
            <v>0</v>
          </cell>
          <cell r="AB24">
            <v>10</v>
          </cell>
          <cell r="AC24">
            <v>0</v>
          </cell>
          <cell r="AD24">
            <v>-1.0000000003174137E-5</v>
          </cell>
          <cell r="AE24">
            <v>-10</v>
          </cell>
          <cell r="AF24">
            <v>0</v>
          </cell>
          <cell r="AG24">
            <v>0</v>
          </cell>
          <cell r="AH24">
            <v>0</v>
          </cell>
          <cell r="AI24">
            <v>-0.17601000000000511</v>
          </cell>
          <cell r="AJ24">
            <v>0</v>
          </cell>
          <cell r="AK24">
            <v>0</v>
          </cell>
          <cell r="AL24">
            <v>0</v>
          </cell>
          <cell r="AM24">
            <v>-9.5039746899999926</v>
          </cell>
          <cell r="AN24">
            <v>0.61264081999999576</v>
          </cell>
          <cell r="AO24">
            <v>5.0381999999999039E-2</v>
          </cell>
          <cell r="AP24">
            <v>0.28163200000000188</v>
          </cell>
          <cell r="AQ24">
            <v>0</v>
          </cell>
          <cell r="AR24">
            <v>0</v>
          </cell>
          <cell r="AS24">
            <v>6.8800000000024397E-3</v>
          </cell>
          <cell r="AT24">
            <v>-9.8056690700000004</v>
          </cell>
          <cell r="AU24">
            <v>-8.1099999999878492E-4</v>
          </cell>
          <cell r="AV24">
            <v>-11.514277590000003</v>
          </cell>
          <cell r="AW24">
            <v>0</v>
          </cell>
          <cell r="AX24">
            <v>-3.752000000002198E-3</v>
          </cell>
          <cell r="AY24">
            <v>0</v>
          </cell>
          <cell r="AZ24">
            <v>0</v>
          </cell>
          <cell r="BA24">
            <v>0</v>
          </cell>
          <cell r="BB24">
            <v>-1.9997009999999982</v>
          </cell>
          <cell r="BC24">
            <v>-4.9999999999883471E-4</v>
          </cell>
          <cell r="BD24">
            <v>0</v>
          </cell>
          <cell r="BE24">
            <v>-9.9999999996214228E-6</v>
          </cell>
          <cell r="BF24">
            <v>-9.9999999996214228E-6</v>
          </cell>
          <cell r="BG24">
            <v>0</v>
          </cell>
          <cell r="BH24">
            <v>0</v>
          </cell>
          <cell r="BI24">
            <v>0</v>
          </cell>
          <cell r="BJ24">
            <v>9.9999999999766942E-4</v>
          </cell>
          <cell r="BK24">
            <v>0</v>
          </cell>
          <cell r="BL24">
            <v>0</v>
          </cell>
          <cell r="BM24">
            <v>1.8560000000000798E-3</v>
          </cell>
          <cell r="BN24">
            <v>-6.7376000000152203E-4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1.0166000000001674E-2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7.3399999999999466E-2</v>
          </cell>
          <cell r="CA24">
            <v>0</v>
          </cell>
          <cell r="CB24">
            <v>9.0460999999919522E-4</v>
          </cell>
          <cell r="CC24">
            <v>-7.3399999999999466E-2</v>
          </cell>
          <cell r="CD24">
            <v>0</v>
          </cell>
          <cell r="CE24">
            <v>0</v>
          </cell>
          <cell r="CF24">
            <v>0.10026751999999917</v>
          </cell>
          <cell r="CG24">
            <v>0</v>
          </cell>
          <cell r="CH24">
            <v>0</v>
          </cell>
          <cell r="CI24">
            <v>0</v>
          </cell>
          <cell r="CJ24">
            <v>-8.410000000012019E-4</v>
          </cell>
          <cell r="CK24">
            <v>0</v>
          </cell>
          <cell r="CL24">
            <v>-1.2639999999990437E-3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7.9999999999813554E-4</v>
          </cell>
          <cell r="CR24">
            <v>0</v>
          </cell>
          <cell r="CS24">
            <v>0</v>
          </cell>
          <cell r="CT24">
            <v>0.17501500000000192</v>
          </cell>
          <cell r="CU24">
            <v>0</v>
          </cell>
          <cell r="CV24">
            <v>-4.6407999999999561E-2</v>
          </cell>
          <cell r="CW24">
            <v>0</v>
          </cell>
          <cell r="CX24">
            <v>1.8799999999998818E-2</v>
          </cell>
          <cell r="CY24">
            <v>0</v>
          </cell>
          <cell r="CZ24">
            <v>470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70</v>
          </cell>
          <cell r="DG24">
            <v>30</v>
          </cell>
          <cell r="DH24">
            <v>10</v>
          </cell>
          <cell r="DI24">
            <v>0</v>
          </cell>
          <cell r="DJ24">
            <v>69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6.4064000000030319E-2</v>
          </cell>
          <cell r="DP24">
            <v>0</v>
          </cell>
          <cell r="DQ24">
            <v>0</v>
          </cell>
          <cell r="DR24">
            <v>0</v>
          </cell>
          <cell r="DS24">
            <v>4.038500000001477E-2</v>
          </cell>
          <cell r="DT24">
            <v>0</v>
          </cell>
          <cell r="DU24">
            <v>0</v>
          </cell>
          <cell r="DV24">
            <v>-2.9524000001401873E-4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1.19399999999996</v>
          </cell>
          <cell r="EE24">
            <v>0</v>
          </cell>
          <cell r="EF24">
            <v>0</v>
          </cell>
          <cell r="EG24">
            <v>0</v>
          </cell>
          <cell r="EH24">
            <v>6.0402884600000561</v>
          </cell>
          <cell r="EI24">
            <v>4.0681983499998751</v>
          </cell>
          <cell r="EJ24">
            <v>1.7819582900000341</v>
          </cell>
          <cell r="EK24">
            <v>1.3409999999907996E-2</v>
          </cell>
          <cell r="EL24">
            <v>2.5703620000058436E-2</v>
          </cell>
          <cell r="EM24">
            <v>1.3360000000034233E-2</v>
          </cell>
          <cell r="EN24">
            <v>0</v>
          </cell>
          <cell r="EO24">
            <v>3.8762646299999233</v>
          </cell>
          <cell r="EP24">
            <v>1.336700000001656E-2</v>
          </cell>
          <cell r="EQ24">
            <v>0</v>
          </cell>
          <cell r="ER24">
            <v>0</v>
          </cell>
          <cell r="ES24">
            <v>0.83159999999998035</v>
          </cell>
          <cell r="ET24">
            <v>-75.513301209999895</v>
          </cell>
          <cell r="EU24">
            <v>2.7321939999978895E-2</v>
          </cell>
          <cell r="EV24">
            <v>0.85738427000001138</v>
          </cell>
          <cell r="EW24">
            <v>0</v>
          </cell>
          <cell r="EX24">
            <v>1.3415000000009059E-2</v>
          </cell>
          <cell r="EY24">
            <v>2.759656000000632E-2</v>
          </cell>
          <cell r="EZ24">
            <v>0</v>
          </cell>
          <cell r="FA24">
            <v>4.1284439999913047E-2</v>
          </cell>
          <cell r="FB24">
            <v>5.3238072300000567</v>
          </cell>
          <cell r="FC24">
            <v>9.4419999999217907E-3</v>
          </cell>
          <cell r="FD24">
            <v>2.8152210000030209E-2</v>
          </cell>
          <cell r="FE24">
            <v>1.340000000004693E-2</v>
          </cell>
          <cell r="FF24">
            <v>14.782327369999962</v>
          </cell>
        </row>
        <row r="25">
          <cell r="S25">
            <v>-22.489844709999716</v>
          </cell>
          <cell r="T25">
            <v>-19.553570150000041</v>
          </cell>
          <cell r="U25">
            <v>-24.58493382000006</v>
          </cell>
          <cell r="V25">
            <v>3.0685795899998993</v>
          </cell>
          <cell r="W25">
            <v>-102.34080864999999</v>
          </cell>
          <cell r="X25">
            <v>10.306903200241436</v>
          </cell>
          <cell r="Y25">
            <v>23.021092600000202</v>
          </cell>
          <cell r="Z25">
            <v>-8.244399000000044</v>
          </cell>
          <cell r="AA25">
            <v>0.31514051999999992</v>
          </cell>
          <cell r="AB25">
            <v>49.484848880000072</v>
          </cell>
          <cell r="AC25">
            <v>7.2287844800000585</v>
          </cell>
          <cell r="AD25">
            <v>-31.691864110000097</v>
          </cell>
          <cell r="AE25">
            <v>13.679017250000015</v>
          </cell>
          <cell r="AF25">
            <v>-29.979958040000042</v>
          </cell>
          <cell r="AG25">
            <v>10.361572879999926</v>
          </cell>
          <cell r="AH25">
            <v>4.5512605500002792</v>
          </cell>
          <cell r="AI25">
            <v>-13.03155398000024</v>
          </cell>
          <cell r="AJ25">
            <v>-16.207495809999841</v>
          </cell>
          <cell r="AK25">
            <v>-17.071446843267609</v>
          </cell>
          <cell r="AL25">
            <v>27.601147499999911</v>
          </cell>
          <cell r="AM25">
            <v>-7.6249002699998982</v>
          </cell>
          <cell r="AN25">
            <v>0.95400455999993028</v>
          </cell>
          <cell r="AO25">
            <v>2.2396267599999646</v>
          </cell>
          <cell r="AP25">
            <v>-19.211082908364119</v>
          </cell>
          <cell r="AQ25">
            <v>-17.646576508714361</v>
          </cell>
          <cell r="AR25">
            <v>-4.0705472199998667</v>
          </cell>
          <cell r="AS25">
            <v>-8.0479386300000897</v>
          </cell>
          <cell r="AT25">
            <v>13.674734020000074</v>
          </cell>
          <cell r="AU25">
            <v>3.5284730099999706</v>
          </cell>
          <cell r="AV25">
            <v>-9.9327272300000686</v>
          </cell>
          <cell r="AW25">
            <v>-9.3803541599999107</v>
          </cell>
          <cell r="AX25">
            <v>-6.8511329499999647</v>
          </cell>
          <cell r="AY25">
            <v>-2.1698604300000852</v>
          </cell>
          <cell r="AZ25">
            <v>2.6422277300000587</v>
          </cell>
          <cell r="BA25">
            <v>-22.381926450000151</v>
          </cell>
          <cell r="BB25">
            <v>0.11359596113959469</v>
          </cell>
          <cell r="BC25">
            <v>-10.54611232000002</v>
          </cell>
          <cell r="BD25">
            <v>-34.811486898955877</v>
          </cell>
          <cell r="BE25">
            <v>2.0547086999998783</v>
          </cell>
          <cell r="BF25">
            <v>-8.7158687300000111</v>
          </cell>
          <cell r="BG25">
            <v>-9.8853900399998338</v>
          </cell>
          <cell r="BH25">
            <v>-1.7228221399998347</v>
          </cell>
          <cell r="BI25">
            <v>-14.156524550000086</v>
          </cell>
          <cell r="BJ25">
            <v>-8.2249206999999842</v>
          </cell>
          <cell r="BK25">
            <v>-8.0851885800000218</v>
          </cell>
          <cell r="BL25">
            <v>-5.5926432200000136</v>
          </cell>
          <cell r="BM25">
            <v>-7.7079965599999696</v>
          </cell>
          <cell r="BN25">
            <v>-10.091237400000068</v>
          </cell>
          <cell r="BO25">
            <v>-26.280702689999998</v>
          </cell>
          <cell r="BP25">
            <v>-5.9073145300000078</v>
          </cell>
          <cell r="BQ25">
            <v>-4.5526403900000787</v>
          </cell>
          <cell r="BR25">
            <v>-9.1009826099998463</v>
          </cell>
          <cell r="BS25">
            <v>-5.8780913800001144</v>
          </cell>
          <cell r="BT25">
            <v>-8.8640721732431302</v>
          </cell>
          <cell r="BU25">
            <v>-6.4929877216088698</v>
          </cell>
          <cell r="BV25">
            <v>-2.0732232683911889</v>
          </cell>
          <cell r="BW25">
            <v>-26.056882558744292</v>
          </cell>
          <cell r="BX25">
            <v>-6.0043045076912449</v>
          </cell>
          <cell r="BY25">
            <v>-6.4642196316087848</v>
          </cell>
          <cell r="BZ25">
            <v>-8.773761001608932</v>
          </cell>
          <cell r="CA25">
            <v>-24.466913513696795</v>
          </cell>
          <cell r="CB25">
            <v>-4.1214422775643698</v>
          </cell>
          <cell r="CC25">
            <v>-3.3598078356533279</v>
          </cell>
          <cell r="CD25">
            <v>-5.818773311608993</v>
          </cell>
          <cell r="CE25">
            <v>-4.1717662616088091</v>
          </cell>
          <cell r="CF25">
            <v>-8.8312487616091175</v>
          </cell>
          <cell r="CG25">
            <v>-4.6223467016088762</v>
          </cell>
          <cell r="CH25">
            <v>-3.9207223916089333</v>
          </cell>
          <cell r="CI25">
            <v>-2.1023932716087756</v>
          </cell>
          <cell r="CJ25">
            <v>-2.8015963516088505</v>
          </cell>
          <cell r="CK25">
            <v>9.6161334883911422</v>
          </cell>
          <cell r="CL25">
            <v>-41.337636211122117</v>
          </cell>
          <cell r="CM25">
            <v>3.6606331879042955</v>
          </cell>
          <cell r="CN25">
            <v>-8.0195621716088681</v>
          </cell>
          <cell r="CO25">
            <v>-2.618182961608909</v>
          </cell>
          <cell r="CP25">
            <v>-2.2433080616087864</v>
          </cell>
          <cell r="CQ25">
            <v>1.4633592383911491</v>
          </cell>
          <cell r="CR25">
            <v>9.2544999183910477</v>
          </cell>
          <cell r="CS25">
            <v>13.698837088391087</v>
          </cell>
          <cell r="CT25">
            <v>-1.9525621516088449</v>
          </cell>
          <cell r="CU25">
            <v>-1.0232309416088583</v>
          </cell>
          <cell r="CV25">
            <v>20.611914198391105</v>
          </cell>
          <cell r="CW25">
            <v>-12.084378781608848</v>
          </cell>
          <cell r="CX25">
            <v>22.166382958348663</v>
          </cell>
          <cell r="CY25">
            <v>-8.8871091316090087</v>
          </cell>
          <cell r="CZ25">
            <v>0.75772215839128876</v>
          </cell>
          <cell r="DA25">
            <v>0.99274126839100063</v>
          </cell>
          <cell r="DB25">
            <v>-3.5073148316089373</v>
          </cell>
          <cell r="DC25">
            <v>-5.3977924516088933</v>
          </cell>
          <cell r="DD25">
            <v>-5.8560247916088883</v>
          </cell>
          <cell r="DE25">
            <v>-3.3026709716089044</v>
          </cell>
          <cell r="DF25">
            <v>-0.16885177160884268</v>
          </cell>
          <cell r="DG25">
            <v>-4.0253068683909987</v>
          </cell>
          <cell r="DH25">
            <v>-6.749273270000117</v>
          </cell>
          <cell r="DI25">
            <v>-15.527744030000008</v>
          </cell>
          <cell r="DJ25">
            <v>-5.1575694900000144</v>
          </cell>
          <cell r="DK25">
            <v>-4.6548919900000101</v>
          </cell>
          <cell r="DL25">
            <v>-2.9483357099999239</v>
          </cell>
          <cell r="DM25">
            <v>-6.0600053399999751</v>
          </cell>
          <cell r="DN25">
            <v>-3.5251296100000218</v>
          </cell>
          <cell r="DO25">
            <v>-13.549333580000052</v>
          </cell>
          <cell r="DP25">
            <v>-5.6983851499999219</v>
          </cell>
          <cell r="DQ25">
            <v>-3.1013544300001286</v>
          </cell>
          <cell r="DR25">
            <v>-3.5516530399999056</v>
          </cell>
          <cell r="DS25">
            <v>-6.6471856300000809</v>
          </cell>
          <cell r="DT25">
            <v>-3.2592630299999428</v>
          </cell>
          <cell r="DU25">
            <v>-16.731461399999944</v>
          </cell>
          <cell r="DV25">
            <v>-5.4729079600000432</v>
          </cell>
          <cell r="DW25">
            <v>-3.2437810299999796</v>
          </cell>
          <cell r="DX25">
            <v>-2.2177004399999873</v>
          </cell>
          <cell r="DY25">
            <v>-4.3354065700000319</v>
          </cell>
          <cell r="DZ25">
            <v>-2.2374982100000125</v>
          </cell>
          <cell r="EA25">
            <v>14.717034000000012</v>
          </cell>
          <cell r="EB25">
            <v>-6.9903128199999287</v>
          </cell>
          <cell r="EC25">
            <v>-2.1303841200000306</v>
          </cell>
          <cell r="ED25">
            <v>-5.192547320000017</v>
          </cell>
          <cell r="EE25">
            <v>13.820680190000019</v>
          </cell>
          <cell r="EF25">
            <v>49.77524523999989</v>
          </cell>
          <cell r="EG25">
            <v>-2.8630164100000002</v>
          </cell>
          <cell r="EH25">
            <v>12.72032106000006</v>
          </cell>
          <cell r="EI25">
            <v>19.675825770000074</v>
          </cell>
          <cell r="EJ25">
            <v>14.301195000000007</v>
          </cell>
          <cell r="EK25">
            <v>15.208687719999944</v>
          </cell>
          <cell r="EL25">
            <v>10.987472119999893</v>
          </cell>
          <cell r="EM25">
            <v>-30.262736339999833</v>
          </cell>
          <cell r="EN25">
            <v>49.998599239999976</v>
          </cell>
          <cell r="EO25">
            <v>25.695365739999943</v>
          </cell>
          <cell r="EP25">
            <v>-4.0382221900000559</v>
          </cell>
          <cell r="EQ25">
            <v>-9.3096632899998895</v>
          </cell>
          <cell r="ER25">
            <v>-21.320887460000108</v>
          </cell>
          <cell r="ES25">
            <v>-17.406173099999819</v>
          </cell>
          <cell r="ET25">
            <v>-4.4650584200001049</v>
          </cell>
          <cell r="EU25">
            <v>-4.1081334399999605</v>
          </cell>
          <cell r="EV25">
            <v>-18.551863590000039</v>
          </cell>
          <cell r="EW25">
            <v>-7.8280403699999397</v>
          </cell>
          <cell r="EX25">
            <v>-22.817891730000042</v>
          </cell>
          <cell r="EY25">
            <v>-16.735979100000009</v>
          </cell>
          <cell r="EZ25">
            <v>-21.416714120000051</v>
          </cell>
          <cell r="FA25">
            <v>7.0395401000000675</v>
          </cell>
          <cell r="FB25">
            <v>-2.7370885000000271</v>
          </cell>
          <cell r="FC25">
            <v>-6.4443479600000728</v>
          </cell>
          <cell r="FD25">
            <v>-5.6141342779120578</v>
          </cell>
          <cell r="FE25">
            <v>-11.3596321720878</v>
          </cell>
          <cell r="FF25">
            <v>-4.532658630000185</v>
          </cell>
        </row>
        <row r="26">
          <cell r="S26">
            <v>54.753898849999928</v>
          </cell>
          <cell r="T26">
            <v>-12.600017039999784</v>
          </cell>
          <cell r="U26">
            <v>8.8012340999998742</v>
          </cell>
          <cell r="V26">
            <v>-3.6086674900000162</v>
          </cell>
          <cell r="W26">
            <v>-0.27368492000005062</v>
          </cell>
          <cell r="X26">
            <v>19.217845460000035</v>
          </cell>
          <cell r="Y26">
            <v>5.5124023300000999</v>
          </cell>
          <cell r="Z26">
            <v>9.6058076499997469</v>
          </cell>
          <cell r="AA26">
            <v>55.613312400000268</v>
          </cell>
          <cell r="AB26">
            <v>2.3745064599999068</v>
          </cell>
          <cell r="AC26">
            <v>3.6026302499998337</v>
          </cell>
          <cell r="AD26">
            <v>-57.176099570000019</v>
          </cell>
          <cell r="AE26">
            <v>-198.48743048000006</v>
          </cell>
          <cell r="AF26">
            <v>26.074148260000356</v>
          </cell>
          <cell r="AG26">
            <v>-0.27449665000028745</v>
          </cell>
          <cell r="AH26">
            <v>-21.009335439999973</v>
          </cell>
          <cell r="AI26">
            <v>-17.939450859999852</v>
          </cell>
          <cell r="AJ26">
            <v>1.4601903899996387</v>
          </cell>
          <cell r="AK26">
            <v>11.044976200000292</v>
          </cell>
          <cell r="AL26">
            <v>0.60321463999980551</v>
          </cell>
          <cell r="AM26">
            <v>1.0585816200002682</v>
          </cell>
          <cell r="AN26">
            <v>6.4107644499998742</v>
          </cell>
          <cell r="AO26">
            <v>13.351190640000027</v>
          </cell>
          <cell r="AP26">
            <v>-1.203605479999851</v>
          </cell>
          <cell r="AQ26">
            <v>-328.67220231000022</v>
          </cell>
          <cell r="AR26">
            <v>81.448181249999919</v>
          </cell>
          <cell r="AS26">
            <v>43.378672730000062</v>
          </cell>
          <cell r="AT26">
            <v>22.830959699999994</v>
          </cell>
          <cell r="AU26">
            <v>25.015921770000091</v>
          </cell>
          <cell r="AV26">
            <v>22.830535020000013</v>
          </cell>
          <cell r="AW26">
            <v>17.164140759999896</v>
          </cell>
          <cell r="AX26">
            <v>38.846458189999737</v>
          </cell>
          <cell r="AY26">
            <v>25.867463190000308</v>
          </cell>
          <cell r="AZ26">
            <v>17.234381689999964</v>
          </cell>
          <cell r="BA26">
            <v>40.353675920000001</v>
          </cell>
          <cell r="BB26">
            <v>11.550490210000021</v>
          </cell>
          <cell r="BC26">
            <v>-81.000885549999794</v>
          </cell>
          <cell r="BD26">
            <v>76.669483630000059</v>
          </cell>
          <cell r="BE26">
            <v>71.225652839999839</v>
          </cell>
          <cell r="BF26">
            <v>127.42692697000064</v>
          </cell>
          <cell r="BG26">
            <v>23.000301069999523</v>
          </cell>
          <cell r="BH26">
            <v>22.266142829999808</v>
          </cell>
          <cell r="BI26">
            <v>14.611725479999905</v>
          </cell>
          <cell r="BJ26">
            <v>0.69463749999999891</v>
          </cell>
          <cell r="BK26">
            <v>-7.7198076900000387</v>
          </cell>
          <cell r="BL26">
            <v>7.3484849700004133</v>
          </cell>
          <cell r="BM26">
            <v>-21.917772509999963</v>
          </cell>
          <cell r="BN26">
            <v>-49.755774950000273</v>
          </cell>
          <cell r="BO26">
            <v>-181.49516070000004</v>
          </cell>
          <cell r="BP26">
            <v>70.227284390000023</v>
          </cell>
          <cell r="BQ26">
            <v>24.684967730000039</v>
          </cell>
          <cell r="BR26">
            <v>13.474833980000085</v>
          </cell>
          <cell r="BS26">
            <v>8.85825492999993</v>
          </cell>
          <cell r="BT26">
            <v>12.183732820000273</v>
          </cell>
          <cell r="BU26">
            <v>47.207340349999527</v>
          </cell>
          <cell r="BV26">
            <v>-2.6915702099996679</v>
          </cell>
          <cell r="BW26">
            <v>7.7769208999994817</v>
          </cell>
          <cell r="BX26">
            <v>28.009312200000295</v>
          </cell>
          <cell r="BY26">
            <v>10.876418469999976</v>
          </cell>
          <cell r="BZ26">
            <v>-2.4665371599999162</v>
          </cell>
          <cell r="CA26">
            <v>-279.86772452000002</v>
          </cell>
          <cell r="CB26">
            <v>25.381731729999842</v>
          </cell>
          <cell r="CC26">
            <v>76.793232730000341</v>
          </cell>
          <cell r="CD26">
            <v>28.466006009999774</v>
          </cell>
          <cell r="CE26">
            <v>36.893526769999767</v>
          </cell>
          <cell r="CF26">
            <v>-25.243008659999646</v>
          </cell>
          <cell r="CG26">
            <v>35.916207600000234</v>
          </cell>
          <cell r="CH26">
            <v>13.330658730000096</v>
          </cell>
          <cell r="CI26">
            <v>-16.281913420000251</v>
          </cell>
          <cell r="CJ26">
            <v>15.142307090000372</v>
          </cell>
          <cell r="CK26">
            <v>8.9572191299995438</v>
          </cell>
          <cell r="CL26">
            <v>-26.185835349999934</v>
          </cell>
          <cell r="CM26">
            <v>138.68968551000012</v>
          </cell>
          <cell r="CN26">
            <v>86.225590759999932</v>
          </cell>
          <cell r="CO26">
            <v>18.121214430000236</v>
          </cell>
          <cell r="CP26">
            <v>8.8802052699999194</v>
          </cell>
          <cell r="CQ26">
            <v>-6.0790713400004961</v>
          </cell>
          <cell r="CR26">
            <v>-15.181290089999948</v>
          </cell>
          <cell r="CS26">
            <v>-15.193533309999225</v>
          </cell>
          <cell r="CT26">
            <v>-16.842504570000187</v>
          </cell>
          <cell r="CU26">
            <v>-10.451976160000868</v>
          </cell>
          <cell r="CV26">
            <v>9.6245743300003141</v>
          </cell>
          <cell r="CW26">
            <v>2.5406666800002995</v>
          </cell>
          <cell r="CX26">
            <v>-46.43890462000013</v>
          </cell>
          <cell r="CY26">
            <v>152.63049738999985</v>
          </cell>
          <cell r="CZ26">
            <v>36.603053039999963</v>
          </cell>
          <cell r="DA26">
            <v>12.462288919999537</v>
          </cell>
          <cell r="DB26">
            <v>11.181139190000295</v>
          </cell>
          <cell r="DC26">
            <v>5.4181250600001931</v>
          </cell>
          <cell r="DD26">
            <v>10.429044900000008</v>
          </cell>
          <cell r="DE26">
            <v>14.244171199999982</v>
          </cell>
          <cell r="DF26">
            <v>-7.5996210599998903</v>
          </cell>
          <cell r="DG26">
            <v>-22.943360250000069</v>
          </cell>
          <cell r="DH26">
            <v>-2.954365270000153</v>
          </cell>
          <cell r="DI26">
            <v>-4.5912172699993334</v>
          </cell>
          <cell r="DJ26">
            <v>-15.882408810000129</v>
          </cell>
          <cell r="DK26">
            <v>56.383621999999718</v>
          </cell>
          <cell r="DL26">
            <v>35.439014230000112</v>
          </cell>
          <cell r="DM26">
            <v>-12.328282349999881</v>
          </cell>
          <cell r="DN26">
            <v>30.938682459999654</v>
          </cell>
          <cell r="DO26">
            <v>34.239125980000154</v>
          </cell>
          <cell r="DP26">
            <v>-32.394714169999588</v>
          </cell>
          <cell r="DQ26">
            <v>-3.6528819100003602</v>
          </cell>
          <cell r="DR26">
            <v>-18.804744219999975</v>
          </cell>
          <cell r="DS26">
            <v>13.906342600000244</v>
          </cell>
          <cell r="DT26">
            <v>0.42443931999923734</v>
          </cell>
          <cell r="DU26">
            <v>-0.20335642999953052</v>
          </cell>
          <cell r="DV26">
            <v>-196.30367008000007</v>
          </cell>
          <cell r="DW26">
            <v>26.87598215999958</v>
          </cell>
          <cell r="DX26">
            <v>23.695540430000165</v>
          </cell>
          <cell r="DY26">
            <v>1.2226883400004454</v>
          </cell>
          <cell r="DZ26">
            <v>15.548826479999775</v>
          </cell>
          <cell r="EA26">
            <v>15.234350029999973</v>
          </cell>
          <cell r="EB26">
            <v>20.830878860000212</v>
          </cell>
          <cell r="EC26">
            <v>4.582122139999683</v>
          </cell>
          <cell r="ED26">
            <v>17.875316750000366</v>
          </cell>
          <cell r="EE26">
            <v>18.239493029999721</v>
          </cell>
          <cell r="EF26">
            <v>14.826053379999848</v>
          </cell>
          <cell r="EG26">
            <v>0.45363878000034674</v>
          </cell>
          <cell r="EH26">
            <v>-59.560664520000046</v>
          </cell>
          <cell r="EI26">
            <v>30.083139029999984</v>
          </cell>
          <cell r="EJ26">
            <v>29.50975064000022</v>
          </cell>
          <cell r="EK26">
            <v>12.758363469999949</v>
          </cell>
          <cell r="EL26">
            <v>15.722043430000213</v>
          </cell>
          <cell r="EM26">
            <v>-4.4875168700000359</v>
          </cell>
          <cell r="EN26">
            <v>-7.8770826700006182</v>
          </cell>
          <cell r="EO26">
            <v>-6.4425734999999804</v>
          </cell>
          <cell r="EP26">
            <v>-21.353186110000024</v>
          </cell>
          <cell r="EQ26">
            <v>-11.888167830000157</v>
          </cell>
          <cell r="ER26">
            <v>2.163001410000561</v>
          </cell>
          <cell r="ES26">
            <v>-15.85804693</v>
          </cell>
          <cell r="ET26">
            <v>-71.348302210000156</v>
          </cell>
          <cell r="EU26">
            <v>30.651183399998899</v>
          </cell>
          <cell r="EV26">
            <v>21.236960590000535</v>
          </cell>
          <cell r="EW26">
            <v>0.80499169999984588</v>
          </cell>
          <cell r="EX26">
            <v>16.628008600001522</v>
          </cell>
          <cell r="EY26">
            <v>7.7188626299991938</v>
          </cell>
          <cell r="EZ26">
            <v>4.8728401700002451</v>
          </cell>
          <cell r="FA26">
            <v>24.528783270001213</v>
          </cell>
          <cell r="FB26">
            <v>26.093926079998937</v>
          </cell>
          <cell r="FC26">
            <v>14.051799840000058</v>
          </cell>
          <cell r="FD26">
            <v>-0.99368818000061765</v>
          </cell>
          <cell r="FE26">
            <v>-38.204859869999382</v>
          </cell>
          <cell r="FF26">
            <v>-129.41597057999934</v>
          </cell>
        </row>
        <row r="27">
          <cell r="S27">
            <v>1160.3440234544796</v>
          </cell>
          <cell r="T27">
            <v>31.346640667637075</v>
          </cell>
          <cell r="U27">
            <v>-501.78078154675404</v>
          </cell>
          <cell r="V27">
            <v>751.22293004545054</v>
          </cell>
          <cell r="W27">
            <v>-308.74810855321721</v>
          </cell>
          <cell r="X27">
            <v>30.555410210780337</v>
          </cell>
          <cell r="Y27">
            <v>-908.540023470503</v>
          </cell>
          <cell r="Z27">
            <v>-622.04402469786237</v>
          </cell>
          <cell r="AA27">
            <v>-149.97751201267693</v>
          </cell>
          <cell r="AB27">
            <v>111.91630389714828</v>
          </cell>
          <cell r="AC27">
            <v>224.70061908201069</v>
          </cell>
          <cell r="AD27">
            <v>-411.09561447438318</v>
          </cell>
          <cell r="AE27">
            <v>155.70321656144779</v>
          </cell>
          <cell r="AF27">
            <v>-211.31107850852959</v>
          </cell>
          <cell r="AG27">
            <v>-511.1177226904465</v>
          </cell>
          <cell r="AH27">
            <v>-300.50493980469764</v>
          </cell>
          <cell r="AI27">
            <v>196.0103961133741</v>
          </cell>
          <cell r="AJ27">
            <v>366.55495039898915</v>
          </cell>
          <cell r="AK27">
            <v>-601.98289283906706</v>
          </cell>
          <cell r="AL27">
            <v>-333.87356928060217</v>
          </cell>
          <cell r="AM27">
            <v>-10.585400619946995</v>
          </cell>
          <cell r="AN27">
            <v>47.844905130797088</v>
          </cell>
          <cell r="AO27">
            <v>-126.64057464702591</v>
          </cell>
          <cell r="AP27">
            <v>212.06769074634121</v>
          </cell>
          <cell r="AQ27">
            <v>-158.44285511541784</v>
          </cell>
          <cell r="AR27">
            <v>134.25079441823073</v>
          </cell>
          <cell r="AS27">
            <v>-377.25709847330018</v>
          </cell>
          <cell r="AT27">
            <v>-99.371594642572745</v>
          </cell>
          <cell r="AU27">
            <v>1568.2626821931835</v>
          </cell>
          <cell r="AV27">
            <v>-1633.5442606016077</v>
          </cell>
          <cell r="AW27">
            <v>94.779710374687056</v>
          </cell>
          <cell r="AX27">
            <v>92.755484222429004</v>
          </cell>
          <cell r="AY27">
            <v>-45.623382615573973</v>
          </cell>
          <cell r="AZ27">
            <v>-98.072251501606843</v>
          </cell>
          <cell r="BA27">
            <v>-108.51308431024518</v>
          </cell>
          <cell r="BB27">
            <v>433.38388255715108</v>
          </cell>
          <cell r="BC27">
            <v>386.18977510108289</v>
          </cell>
          <cell r="BD27">
            <v>-43.777811350647426</v>
          </cell>
          <cell r="BE27">
            <v>-0.41271896960188315</v>
          </cell>
          <cell r="BF27">
            <v>-234.79138164960932</v>
          </cell>
          <cell r="BG27">
            <v>141.15831668039937</v>
          </cell>
          <cell r="BH27">
            <v>-140.86693978960921</v>
          </cell>
          <cell r="BI27">
            <v>189.24918176706888</v>
          </cell>
          <cell r="BJ27">
            <v>146.21952186038743</v>
          </cell>
          <cell r="BK27">
            <v>6.6362144124068436</v>
          </cell>
          <cell r="BL27">
            <v>80.302200964390977</v>
          </cell>
          <cell r="BM27">
            <v>-59.273541817604382</v>
          </cell>
          <cell r="BN27">
            <v>192.7302159703886</v>
          </cell>
          <cell r="BO27">
            <v>-70.727553135006929</v>
          </cell>
          <cell r="BP27">
            <v>72.994844948981154</v>
          </cell>
          <cell r="BQ27">
            <v>130.89326588199128</v>
          </cell>
          <cell r="BR27">
            <v>24.720580475983297</v>
          </cell>
          <cell r="BS27">
            <v>-8.5349101770116249</v>
          </cell>
          <cell r="BT27">
            <v>440.01683288423737</v>
          </cell>
          <cell r="BU27">
            <v>-33.935146823407194</v>
          </cell>
          <cell r="BV27">
            <v>275.52211508937489</v>
          </cell>
          <cell r="BW27">
            <v>-85.691192163266351</v>
          </cell>
          <cell r="BX27">
            <v>279.99832020901067</v>
          </cell>
          <cell r="BY27">
            <v>288.21950636259407</v>
          </cell>
          <cell r="BZ27">
            <v>590.73844318259125</v>
          </cell>
          <cell r="CA27">
            <v>30.78893155536025</v>
          </cell>
          <cell r="CB27">
            <v>132.47747661923404</v>
          </cell>
          <cell r="CC27">
            <v>66.962145257325574</v>
          </cell>
          <cell r="CD27">
            <v>151.57118468227054</v>
          </cell>
          <cell r="CE27">
            <v>-196.10054386005413</v>
          </cell>
          <cell r="CF27">
            <v>134.45431869328058</v>
          </cell>
          <cell r="CG27">
            <v>-124.30946449673138</v>
          </cell>
          <cell r="CH27">
            <v>284.99114775327507</v>
          </cell>
          <cell r="CI27">
            <v>-397.32006977672245</v>
          </cell>
          <cell r="CJ27">
            <v>-360.15237716672345</v>
          </cell>
          <cell r="CK27">
            <v>119.80789267327236</v>
          </cell>
          <cell r="CL27">
            <v>-151.97522063721226</v>
          </cell>
          <cell r="CM27">
            <v>205.60265897876434</v>
          </cell>
          <cell r="CN27">
            <v>247.51631162827834</v>
          </cell>
          <cell r="CO27">
            <v>414.80421029627723</v>
          </cell>
          <cell r="CP27">
            <v>71.684504298271349</v>
          </cell>
          <cell r="CQ27">
            <v>92.99249045002307</v>
          </cell>
          <cell r="CR27">
            <v>50.497385156525525</v>
          </cell>
          <cell r="CS27">
            <v>-225.82135974171888</v>
          </cell>
          <cell r="CT27">
            <v>204.30192967997573</v>
          </cell>
          <cell r="CU27">
            <v>357.55825772657499</v>
          </cell>
          <cell r="CV27">
            <v>-101.30398822632469</v>
          </cell>
          <cell r="CW27">
            <v>103.74013972301691</v>
          </cell>
          <cell r="CX27">
            <v>20.55941738330057</v>
          </cell>
          <cell r="CY27">
            <v>502.48420031114802</v>
          </cell>
          <cell r="CZ27">
            <v>-94.517864589121018</v>
          </cell>
          <cell r="DA27">
            <v>-184.9450899088888</v>
          </cell>
          <cell r="DB27">
            <v>57.23933739255699</v>
          </cell>
          <cell r="DC27">
            <v>-93.756517691092995</v>
          </cell>
          <cell r="DD27">
            <v>-207.0014134388457</v>
          </cell>
          <cell r="DE27">
            <v>81.870808853707786</v>
          </cell>
          <cell r="DF27">
            <v>1080.3740062761372</v>
          </cell>
          <cell r="DG27">
            <v>12.816297756246058</v>
          </cell>
          <cell r="DH27">
            <v>-636.58498107006562</v>
          </cell>
          <cell r="DI27">
            <v>250.32577400075206</v>
          </cell>
          <cell r="DJ27">
            <v>698.85210556751372</v>
          </cell>
          <cell r="DK27">
            <v>-3.1274222655029007</v>
          </cell>
          <cell r="DL27">
            <v>-121.09113683215764</v>
          </cell>
          <cell r="DM27">
            <v>-75.971216412472131</v>
          </cell>
          <cell r="DN27">
            <v>67.949237915379854</v>
          </cell>
          <cell r="DO27">
            <v>-3.815840980874782</v>
          </cell>
          <cell r="DP27">
            <v>-393.81339025331363</v>
          </cell>
          <cell r="DQ27">
            <v>100.37317149651972</v>
          </cell>
          <cell r="DR27">
            <v>-73.129124988770855</v>
          </cell>
          <cell r="DS27">
            <v>260.76543888216293</v>
          </cell>
          <cell r="DT27">
            <v>270.17002153040448</v>
          </cell>
          <cell r="DU27">
            <v>853.33681129451179</v>
          </cell>
          <cell r="DV27">
            <v>-359.04953784315512</v>
          </cell>
          <cell r="DW27">
            <v>1082.3060253070944</v>
          </cell>
          <cell r="DX27">
            <v>390.17623282990098</v>
          </cell>
          <cell r="DY27">
            <v>-516.42927929644975</v>
          </cell>
          <cell r="DZ27">
            <v>1273.0816534529749</v>
          </cell>
          <cell r="EA27">
            <v>-394.82579654653273</v>
          </cell>
          <cell r="EB27">
            <v>-1143.7188075399918</v>
          </cell>
          <cell r="EC27">
            <v>-376.93981287031056</v>
          </cell>
          <cell r="ED27">
            <v>407.96915171917499</v>
          </cell>
          <cell r="EE27">
            <v>-128.53383379000297</v>
          </cell>
          <cell r="EF27">
            <v>210.96222760999808</v>
          </cell>
          <cell r="EG27">
            <v>576.24101781785612</v>
          </cell>
          <cell r="EH27">
            <v>208.00263114528207</v>
          </cell>
          <cell r="EI27">
            <v>37.469592539695441</v>
          </cell>
          <cell r="EJ27">
            <v>588.89490779528933</v>
          </cell>
          <cell r="EK27">
            <v>174.862697630002</v>
          </cell>
          <cell r="EL27">
            <v>529.43163609501244</v>
          </cell>
          <cell r="EM27">
            <v>-17.395291840000937</v>
          </cell>
          <cell r="EN27">
            <v>67.820995448128087</v>
          </cell>
          <cell r="EO27">
            <v>654.61898835186912</v>
          </cell>
          <cell r="EP27">
            <v>584.55020032000903</v>
          </cell>
          <cell r="EQ27">
            <v>-3.5935286976000498</v>
          </cell>
          <cell r="ER27">
            <v>-470.39707868240657</v>
          </cell>
          <cell r="ES27">
            <v>375.86971900000208</v>
          </cell>
          <cell r="ET27">
            <v>-608.74750739999763</v>
          </cell>
          <cell r="EU27">
            <v>90.526193079996574</v>
          </cell>
          <cell r="EV27">
            <v>278.10037783000007</v>
          </cell>
          <cell r="EW27">
            <v>-1805.0117695594017</v>
          </cell>
          <cell r="EX27">
            <v>520.7419342754838</v>
          </cell>
          <cell r="EY27">
            <v>-502.65705065608927</v>
          </cell>
          <cell r="EZ27">
            <v>-1.153942258169991</v>
          </cell>
          <cell r="FA27">
            <v>940.06968360929386</v>
          </cell>
          <cell r="FB27">
            <v>-444.65801309125163</v>
          </cell>
          <cell r="FC27">
            <v>-415.06693766986609</v>
          </cell>
          <cell r="FD27">
            <v>-61.863438482092533</v>
          </cell>
          <cell r="FE27">
            <v>-486.2543099145696</v>
          </cell>
          <cell r="FF27">
            <v>139.13521011946978</v>
          </cell>
        </row>
        <row r="30">
          <cell r="S30">
            <v>111.32016081999973</v>
          </cell>
          <cell r="T30">
            <v>92.779759820000436</v>
          </cell>
          <cell r="U30">
            <v>717.51348085999962</v>
          </cell>
          <cell r="V30">
            <v>104.8277568200001</v>
          </cell>
          <cell r="W30">
            <v>104.18694761999996</v>
          </cell>
          <cell r="X30">
            <v>107.54139288999977</v>
          </cell>
          <cell r="Y30">
            <v>111.79811867999979</v>
          </cell>
          <cell r="Z30">
            <v>127.79613431999951</v>
          </cell>
          <cell r="AA30">
            <v>123.35404342999936</v>
          </cell>
          <cell r="AB30">
            <v>114.87539266000022</v>
          </cell>
          <cell r="AC30">
            <v>127.35187197000141</v>
          </cell>
          <cell r="AD30">
            <v>51.877813985996909</v>
          </cell>
          <cell r="AE30">
            <v>136.13572512000064</v>
          </cell>
          <cell r="AF30">
            <v>67.958284849999472</v>
          </cell>
          <cell r="AG30">
            <v>111.8313847699992</v>
          </cell>
          <cell r="AH30">
            <v>87.62134340400371</v>
          </cell>
          <cell r="AI30">
            <v>99.024925860000621</v>
          </cell>
          <cell r="AJ30">
            <v>108.05110179599524</v>
          </cell>
          <cell r="AK30">
            <v>165.61096565999924</v>
          </cell>
          <cell r="AL30">
            <v>141.57581192000271</v>
          </cell>
          <cell r="AM30">
            <v>156.73866329999692</v>
          </cell>
          <cell r="AN30">
            <v>134.65914576999785</v>
          </cell>
          <cell r="AO30">
            <v>122.40633827000329</v>
          </cell>
          <cell r="AP30">
            <v>100.21690443400348</v>
          </cell>
          <cell r="AQ30">
            <v>106.8031767600005</v>
          </cell>
          <cell r="AR30">
            <v>77.688977890005845</v>
          </cell>
          <cell r="AS30">
            <v>132.28121626999382</v>
          </cell>
          <cell r="AT30">
            <v>109.82978745000037</v>
          </cell>
          <cell r="AU30">
            <v>103.08027514000059</v>
          </cell>
          <cell r="AV30">
            <v>133.65583442999923</v>
          </cell>
          <cell r="AW30">
            <v>146.18717954000022</v>
          </cell>
          <cell r="AX30">
            <v>110.64855456000078</v>
          </cell>
          <cell r="AY30">
            <v>120.67990016999829</v>
          </cell>
          <cell r="AZ30">
            <v>124.33566390000124</v>
          </cell>
          <cell r="BA30">
            <v>101.53942009999992</v>
          </cell>
          <cell r="BB30">
            <v>110.40820594999968</v>
          </cell>
          <cell r="BC30">
            <v>87.126784320001207</v>
          </cell>
          <cell r="BD30">
            <v>95.76088344999971</v>
          </cell>
          <cell r="BE30">
            <v>54.532807179999509</v>
          </cell>
          <cell r="BF30">
            <v>17.265761689999636</v>
          </cell>
          <cell r="BG30">
            <v>59.264760259995455</v>
          </cell>
          <cell r="BH30">
            <v>14.086334010004066</v>
          </cell>
          <cell r="BI30">
            <v>74.557371419998162</v>
          </cell>
          <cell r="BJ30">
            <v>48.914831540001614</v>
          </cell>
          <cell r="BK30">
            <v>63.495046870000806</v>
          </cell>
          <cell r="BL30">
            <v>46.062238470000011</v>
          </cell>
          <cell r="BM30">
            <v>52.506827879999037</v>
          </cell>
          <cell r="BN30">
            <v>51.199561450001056</v>
          </cell>
          <cell r="BO30">
            <v>42.145489209999141</v>
          </cell>
          <cell r="BP30">
            <v>47.993147940000199</v>
          </cell>
          <cell r="BQ30">
            <v>112.9303135400005</v>
          </cell>
          <cell r="BR30">
            <v>58.56921992000207</v>
          </cell>
          <cell r="BS30">
            <v>79.449674339997728</v>
          </cell>
          <cell r="BT30">
            <v>100.76773085999957</v>
          </cell>
          <cell r="BU30">
            <v>73.50427696999941</v>
          </cell>
          <cell r="BV30">
            <v>87.658579800001462</v>
          </cell>
          <cell r="BW30">
            <v>93.328696250000576</v>
          </cell>
          <cell r="BX30">
            <v>83.229934930001036</v>
          </cell>
          <cell r="BY30">
            <v>62.504493849999562</v>
          </cell>
          <cell r="BZ30">
            <v>10.749413440000353</v>
          </cell>
          <cell r="CA30">
            <v>52.848597589998462</v>
          </cell>
          <cell r="CB30">
            <v>29.679493120000188</v>
          </cell>
          <cell r="CC30">
            <v>47.441915309998876</v>
          </cell>
          <cell r="CD30">
            <v>60.586316500000976</v>
          </cell>
          <cell r="CE30">
            <v>65.2765379199991</v>
          </cell>
          <cell r="CF30">
            <v>55.031221450000885</v>
          </cell>
          <cell r="CG30">
            <v>64.691063149999536</v>
          </cell>
          <cell r="CH30">
            <v>72.206170659999771</v>
          </cell>
          <cell r="CI30">
            <v>67.258366410000235</v>
          </cell>
          <cell r="CJ30">
            <v>78.325490720000744</v>
          </cell>
          <cell r="CK30">
            <v>53.192559439998149</v>
          </cell>
          <cell r="CL30">
            <v>-15.60155628999928</v>
          </cell>
          <cell r="CM30">
            <v>31.475954280000224</v>
          </cell>
          <cell r="CN30">
            <v>40.593755620000593</v>
          </cell>
          <cell r="CO30">
            <v>20.249503239998376</v>
          </cell>
          <cell r="CP30">
            <v>41.534735580002234</v>
          </cell>
          <cell r="CQ30">
            <v>86.076827589999084</v>
          </cell>
          <cell r="CR30">
            <v>87.122092630001134</v>
          </cell>
          <cell r="CS30">
            <v>87.965395959998204</v>
          </cell>
          <cell r="CT30">
            <v>39.602986390000297</v>
          </cell>
          <cell r="CU30">
            <v>60.12365772999874</v>
          </cell>
          <cell r="CV30">
            <v>87.762496260002081</v>
          </cell>
          <cell r="CW30">
            <v>76.103034429999752</v>
          </cell>
          <cell r="CX30">
            <v>-5.8816528600000311</v>
          </cell>
          <cell r="CY30">
            <v>59.937289710000186</v>
          </cell>
          <cell r="CZ30">
            <v>46.39596678000089</v>
          </cell>
          <cell r="DA30">
            <v>7.270075779997569</v>
          </cell>
          <cell r="DB30">
            <v>-108.53016910999941</v>
          </cell>
          <cell r="DC30">
            <v>-45.741998799998328</v>
          </cell>
          <cell r="DD30">
            <v>70.843635729999733</v>
          </cell>
          <cell r="DE30">
            <v>62.686555030000818</v>
          </cell>
          <cell r="DF30">
            <v>-3.8612692400020023</v>
          </cell>
          <cell r="DG30">
            <v>37.256071300000258</v>
          </cell>
          <cell r="DH30">
            <v>14.689735870000732</v>
          </cell>
          <cell r="DI30">
            <v>-35.881498150001789</v>
          </cell>
          <cell r="DJ30">
            <v>-31.513968830000522</v>
          </cell>
          <cell r="DK30">
            <v>-18.131823649997386</v>
          </cell>
          <cell r="DL30">
            <v>-108.73462902000028</v>
          </cell>
          <cell r="DM30">
            <v>31.788861149998411</v>
          </cell>
          <cell r="DN30">
            <v>11.163106920001155</v>
          </cell>
          <cell r="DO30">
            <v>30.857810679999602</v>
          </cell>
          <cell r="DP30">
            <v>55.679638710002109</v>
          </cell>
          <cell r="DQ30">
            <v>49.999332439996579</v>
          </cell>
          <cell r="DR30">
            <v>-70.307049979999647</v>
          </cell>
          <cell r="DS30">
            <v>47.76470688000154</v>
          </cell>
          <cell r="DT30">
            <v>15.701550749998205</v>
          </cell>
          <cell r="DU30">
            <v>38.526627870001903</v>
          </cell>
          <cell r="DV30">
            <v>-17.721306209999966</v>
          </cell>
          <cell r="DW30">
            <v>21.07417162999991</v>
          </cell>
          <cell r="DX30">
            <v>129.23668045999875</v>
          </cell>
          <cell r="DY30">
            <v>92.342312570001013</v>
          </cell>
          <cell r="DZ30">
            <v>73.995095830001446</v>
          </cell>
          <cell r="EA30">
            <v>94.936104920001526</v>
          </cell>
          <cell r="EB30">
            <v>83.109089809997386</v>
          </cell>
          <cell r="EC30">
            <v>62.989142739999807</v>
          </cell>
          <cell r="ED30">
            <v>54.037520579999182</v>
          </cell>
          <cell r="EE30">
            <v>40.653894760000185</v>
          </cell>
          <cell r="EF30">
            <v>47.883766100001594</v>
          </cell>
          <cell r="EG30">
            <v>-74.930949730000066</v>
          </cell>
          <cell r="EH30">
            <v>-10.598090290000982</v>
          </cell>
          <cell r="EI30">
            <v>33.199278190000769</v>
          </cell>
          <cell r="EJ30">
            <v>26.193347759997778</v>
          </cell>
          <cell r="EK30">
            <v>42.72154368000156</v>
          </cell>
          <cell r="EL30">
            <v>4.0340233399983845</v>
          </cell>
          <cell r="EM30">
            <v>86.099310400002651</v>
          </cell>
          <cell r="EN30">
            <v>83.916036179998628</v>
          </cell>
          <cell r="EO30">
            <v>75.185104520000095</v>
          </cell>
          <cell r="EP30">
            <v>16.834238760000517</v>
          </cell>
          <cell r="EQ30">
            <v>34.550114259998736</v>
          </cell>
          <cell r="ER30">
            <v>44.107743860000483</v>
          </cell>
          <cell r="ES30">
            <v>37.135872489998292</v>
          </cell>
          <cell r="ET30">
            <v>-19.118061499999385</v>
          </cell>
          <cell r="EU30">
            <v>110.05428741000105</v>
          </cell>
          <cell r="EV30">
            <v>108.21201536999797</v>
          </cell>
          <cell r="EW30">
            <v>58.188087370002904</v>
          </cell>
          <cell r="EX30">
            <v>28.193276289999631</v>
          </cell>
          <cell r="EY30">
            <v>45.480750769998849</v>
          </cell>
          <cell r="EZ30">
            <v>54.317444199999954</v>
          </cell>
          <cell r="FA30">
            <v>66.511609400000452</v>
          </cell>
          <cell r="FB30">
            <v>35.249146560001464</v>
          </cell>
          <cell r="FC30">
            <v>10.7102249999989</v>
          </cell>
          <cell r="FD30">
            <v>8.5303977900002792</v>
          </cell>
          <cell r="FE30">
            <v>-10.54462305999914</v>
          </cell>
          <cell r="FF30">
            <v>-46.789677340002527</v>
          </cell>
        </row>
        <row r="32"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/>
          <cell r="CS32"/>
          <cell r="CT32"/>
          <cell r="CU32"/>
          <cell r="CV32"/>
          <cell r="CW32"/>
          <cell r="CX32"/>
          <cell r="CY32"/>
          <cell r="CZ32"/>
          <cell r="DA32"/>
          <cell r="DB32"/>
          <cell r="DC32"/>
          <cell r="DD32"/>
          <cell r="DE32"/>
          <cell r="DF32"/>
          <cell r="DG32"/>
          <cell r="DH32"/>
          <cell r="DI32"/>
          <cell r="DJ32"/>
          <cell r="DK32"/>
          <cell r="DL32"/>
          <cell r="DM32"/>
          <cell r="DN32"/>
          <cell r="DO32"/>
          <cell r="DP32"/>
          <cell r="DQ32"/>
          <cell r="DR32"/>
          <cell r="DS32"/>
          <cell r="DT32"/>
          <cell r="DU32"/>
          <cell r="DV32"/>
          <cell r="DW32"/>
          <cell r="DX32"/>
          <cell r="DY32"/>
          <cell r="DZ32"/>
          <cell r="EA32"/>
          <cell r="EB32"/>
          <cell r="EC32"/>
          <cell r="ED32"/>
          <cell r="EE32"/>
          <cell r="EF32"/>
          <cell r="EG32"/>
          <cell r="EH32"/>
          <cell r="EI32"/>
          <cell r="EJ32"/>
          <cell r="EK32"/>
          <cell r="EL32"/>
          <cell r="EM32"/>
          <cell r="EN32"/>
          <cell r="EO32"/>
          <cell r="EP32"/>
          <cell r="EQ32"/>
          <cell r="ER32"/>
          <cell r="ES32"/>
          <cell r="ET32"/>
          <cell r="EU32"/>
          <cell r="EV32"/>
          <cell r="EW32"/>
          <cell r="EX32"/>
          <cell r="EY32"/>
          <cell r="EZ32"/>
          <cell r="FA32"/>
          <cell r="FB32"/>
          <cell r="FC32"/>
          <cell r="FD32"/>
          <cell r="FE32"/>
          <cell r="FF32"/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7.382488010000003</v>
          </cell>
          <cell r="CA34">
            <v>-3.6359839500000035</v>
          </cell>
          <cell r="CB34">
            <v>3.2700353699999987</v>
          </cell>
          <cell r="CC34">
            <v>9.9442846799999991</v>
          </cell>
          <cell r="CD34">
            <v>-6.4235375599999944</v>
          </cell>
          <cell r="CE34">
            <v>2.7961227799999957</v>
          </cell>
          <cell r="CF34">
            <v>-3.454841609999999</v>
          </cell>
          <cell r="CG34">
            <v>-1.1867643500000042</v>
          </cell>
          <cell r="CH34">
            <v>-0.6513278299999925</v>
          </cell>
          <cell r="CI34">
            <v>-2.3398408000000082</v>
          </cell>
          <cell r="CJ34">
            <v>9.2230581099999966</v>
          </cell>
          <cell r="CK34">
            <v>-8.3929521699999921</v>
          </cell>
          <cell r="CL34">
            <v>11.42351109</v>
          </cell>
          <cell r="CM34">
            <v>-17.954251769999999</v>
          </cell>
          <cell r="CN34">
            <v>1.4686236599999951</v>
          </cell>
          <cell r="CO34">
            <v>-1.4686236599999951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4.6313977900000012</v>
          </cell>
          <cell r="CW34">
            <v>-4.6313977900000012</v>
          </cell>
          <cell r="CX34">
            <v>0</v>
          </cell>
          <cell r="CY34">
            <v>0</v>
          </cell>
          <cell r="CZ34">
            <v>6.307674120000005</v>
          </cell>
          <cell r="DA34">
            <v>-6.307674120000005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1.1020891299999995</v>
          </cell>
          <cell r="DJ34">
            <v>-1.1020891299999995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2.1595819200000008</v>
          </cell>
          <cell r="DP34">
            <v>-2.1595819200000008</v>
          </cell>
          <cell r="DQ34">
            <v>0</v>
          </cell>
          <cell r="DR34">
            <v>0</v>
          </cell>
          <cell r="DS34">
            <v>0</v>
          </cell>
          <cell r="DT34">
            <v>8.5036141399999998</v>
          </cell>
          <cell r="DU34">
            <v>-8.5036141399999998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</row>
        <row r="36">
          <cell r="S36">
            <v>17.883865745859197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35.682610079710827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808.46646793044579</v>
          </cell>
          <cell r="AR36">
            <v>0</v>
          </cell>
          <cell r="AS36">
            <v>-2.192000000002281E-2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-2.4579809999977442E-2</v>
          </cell>
          <cell r="AZ36">
            <v>0</v>
          </cell>
          <cell r="BA36">
            <v>0</v>
          </cell>
          <cell r="BB36">
            <v>134.1414493100001</v>
          </cell>
          <cell r="BC36">
            <v>-133.36681231000011</v>
          </cell>
          <cell r="BD36">
            <v>133.36681231000011</v>
          </cell>
          <cell r="BE36">
            <v>0</v>
          </cell>
          <cell r="BF36">
            <v>-9.1000000000001364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1.4845000000150321E-2</v>
          </cell>
          <cell r="BM36">
            <v>0</v>
          </cell>
          <cell r="BN36">
            <v>110.8079248099998</v>
          </cell>
          <cell r="BO36">
            <v>-988.15053078999995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5.6449197199999901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0.47721759999998881</v>
          </cell>
          <cell r="CK36">
            <v>0</v>
          </cell>
          <cell r="CL36">
            <v>0</v>
          </cell>
          <cell r="CM36">
            <v>-0.47721759999998881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0.47721759999998881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-0.47721759999998881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</row>
        <row r="37">
          <cell r="S37">
            <v>-17.883865745859197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-35.682610079710827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-808.46646793044579</v>
          </cell>
          <cell r="AR37">
            <v>0</v>
          </cell>
          <cell r="AS37">
            <v>2.192000000002281E-2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2.4579809999977442E-2</v>
          </cell>
          <cell r="AZ37">
            <v>0</v>
          </cell>
          <cell r="BA37">
            <v>0</v>
          </cell>
          <cell r="BB37">
            <v>-134.1414493100001</v>
          </cell>
          <cell r="BC37">
            <v>133.36681231000011</v>
          </cell>
          <cell r="BD37">
            <v>-133.36681231000011</v>
          </cell>
          <cell r="BE37">
            <v>0</v>
          </cell>
          <cell r="BF37">
            <v>9.1000000000001364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-1.4845000000150321E-2</v>
          </cell>
          <cell r="BM37">
            <v>0</v>
          </cell>
          <cell r="BN37">
            <v>-110.8079248099998</v>
          </cell>
          <cell r="BO37">
            <v>988.15053078999995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-5.6449197199999901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-0.47721759999998881</v>
          </cell>
          <cell r="CK37">
            <v>0</v>
          </cell>
          <cell r="CL37">
            <v>0</v>
          </cell>
          <cell r="CM37">
            <v>0.47721759999998881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-0.47721759999998881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0.47721759999998881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-2136.5459526600002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64.831129189999999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</row>
        <row r="39">
          <cell r="S39">
            <v>0</v>
          </cell>
          <cell r="T39">
            <v>5.2571340000000077E-2</v>
          </cell>
          <cell r="U39">
            <v>-0.39953088000001458</v>
          </cell>
          <cell r="V39">
            <v>9.999700000000189E-2</v>
          </cell>
          <cell r="W39">
            <v>48.267466169999992</v>
          </cell>
          <cell r="X39">
            <v>-40.997166169999986</v>
          </cell>
          <cell r="Y39">
            <v>0.1559999999999917</v>
          </cell>
          <cell r="Z39">
            <v>0</v>
          </cell>
          <cell r="AA39">
            <v>5.7789970000000039</v>
          </cell>
          <cell r="AB39">
            <v>0</v>
          </cell>
          <cell r="AC39">
            <v>0</v>
          </cell>
          <cell r="AD39">
            <v>140.27264329000002</v>
          </cell>
          <cell r="AE39">
            <v>3.4578612199999839</v>
          </cell>
          <cell r="AF39">
            <v>11.960368529999982</v>
          </cell>
          <cell r="AG39">
            <v>-23.113010989999964</v>
          </cell>
          <cell r="AH39">
            <v>2.1652501500000199</v>
          </cell>
          <cell r="AI39">
            <v>1.0789121599999589</v>
          </cell>
          <cell r="AJ39">
            <v>0.97740793000002668</v>
          </cell>
          <cell r="AK39">
            <v>3.1349443299999962</v>
          </cell>
          <cell r="AL39">
            <v>2.0080723899999953</v>
          </cell>
          <cell r="AM39">
            <v>0.97711406000001944</v>
          </cell>
          <cell r="AN39">
            <v>3.2211430000018026E-2</v>
          </cell>
          <cell r="AO39">
            <v>0.60089746999994986</v>
          </cell>
          <cell r="AP39">
            <v>0.29479743999996799</v>
          </cell>
          <cell r="AQ39">
            <v>10.037315980000017</v>
          </cell>
          <cell r="AR39">
            <v>0.18261986000004526</v>
          </cell>
          <cell r="AS39">
            <v>29.535100919999991</v>
          </cell>
          <cell r="AT39">
            <v>-55.534484750000018</v>
          </cell>
          <cell r="AU39">
            <v>-7.1806162100000108</v>
          </cell>
          <cell r="AV39">
            <v>-5.7197972599999787</v>
          </cell>
          <cell r="AW39">
            <v>12.875108069999982</v>
          </cell>
          <cell r="AX39">
            <v>-8.4358208999999533</v>
          </cell>
          <cell r="AY39">
            <v>3.3519486999999799</v>
          </cell>
          <cell r="AZ39">
            <v>12.553103379999982</v>
          </cell>
          <cell r="BA39">
            <v>0.65696629000001394</v>
          </cell>
          <cell r="BB39">
            <v>-0.5917820900000379</v>
          </cell>
          <cell r="BC39">
            <v>-10.459654029999939</v>
          </cell>
          <cell r="BD39">
            <v>-1.0964078500000483</v>
          </cell>
          <cell r="BE39">
            <v>-5.012821439999982</v>
          </cell>
          <cell r="BF39">
            <v>-0.280899259999984</v>
          </cell>
          <cell r="BG39">
            <v>-35.651330800000011</v>
          </cell>
          <cell r="BH39">
            <v>-8.0480604800000037</v>
          </cell>
          <cell r="BI39">
            <v>-5.4018445800000165</v>
          </cell>
          <cell r="BJ39">
            <v>6.6812293000000125</v>
          </cell>
          <cell r="BK39">
            <v>1.0198479999999961</v>
          </cell>
          <cell r="BL39">
            <v>4.517224270000014</v>
          </cell>
          <cell r="BM39">
            <v>0.63907763999998224</v>
          </cell>
          <cell r="BN39">
            <v>-6.9313246399999855</v>
          </cell>
          <cell r="BO39">
            <v>21.007322179999989</v>
          </cell>
          <cell r="BP39">
            <v>-2.7725411999999778</v>
          </cell>
          <cell r="BQ39">
            <v>-0.52104786000003855</v>
          </cell>
          <cell r="BR39">
            <v>-13.493992959999957</v>
          </cell>
          <cell r="BS39">
            <v>-4.1737983499999984</v>
          </cell>
          <cell r="BT39">
            <v>17.338040169999971</v>
          </cell>
          <cell r="BU39">
            <v>-2.0231416999999681</v>
          </cell>
          <cell r="BV39">
            <v>3.0176793299999645</v>
          </cell>
          <cell r="BW39">
            <v>1.7065725600000121</v>
          </cell>
          <cell r="BX39">
            <v>3.7754845200000204</v>
          </cell>
          <cell r="BY39">
            <v>-0.71773711000003004</v>
          </cell>
          <cell r="BZ39">
            <v>3.4328418000000056</v>
          </cell>
          <cell r="CA39">
            <v>12.942174670000014</v>
          </cell>
          <cell r="CB39">
            <v>1.7703565799999978</v>
          </cell>
          <cell r="CC39">
            <v>-0.57940220000000409</v>
          </cell>
          <cell r="CD39">
            <v>-12.350939019999998</v>
          </cell>
          <cell r="CE39">
            <v>18.682994059999999</v>
          </cell>
          <cell r="CF39">
            <v>7.041933610000001</v>
          </cell>
          <cell r="CG39">
            <v>7.2491854099999671</v>
          </cell>
          <cell r="CH39">
            <v>7.0109125800000243</v>
          </cell>
          <cell r="CI39">
            <v>-0.2408650200000011</v>
          </cell>
          <cell r="CJ39">
            <v>-3.2312255499999765</v>
          </cell>
          <cell r="CK39">
            <v>0.30837023999998792</v>
          </cell>
          <cell r="CL39">
            <v>0.71485680000000684</v>
          </cell>
          <cell r="CM39">
            <v>7.2831433599999968</v>
          </cell>
          <cell r="CN39">
            <v>0.45768908999997393</v>
          </cell>
          <cell r="CO39">
            <v>-3.8507135399999584</v>
          </cell>
          <cell r="CP39">
            <v>-9.3766325700000266</v>
          </cell>
          <cell r="CQ39">
            <v>5.9777528882492561</v>
          </cell>
          <cell r="CR39">
            <v>-3.616102198249223</v>
          </cell>
          <cell r="CS39">
            <v>9.6008974799999578</v>
          </cell>
          <cell r="CT39">
            <v>-1.8630003717071872</v>
          </cell>
          <cell r="CU39">
            <v>0.67660177170722591</v>
          </cell>
          <cell r="CV39">
            <v>-0.93524587000001702</v>
          </cell>
          <cell r="CW39">
            <v>-3.6954889227472449</v>
          </cell>
          <cell r="CX39">
            <v>6.2227434230156291</v>
          </cell>
          <cell r="CY39">
            <v>1.3237972297316105</v>
          </cell>
          <cell r="CZ39">
            <v>0.16860338999998703</v>
          </cell>
          <cell r="DA39">
            <v>-2.3978391799999486</v>
          </cell>
          <cell r="DB39">
            <v>-8.3313703200000191</v>
          </cell>
          <cell r="DC39">
            <v>1.9110055499999703</v>
          </cell>
          <cell r="DD39">
            <v>7.0569092300000307</v>
          </cell>
          <cell r="DE39">
            <v>5.8026689999999803</v>
          </cell>
          <cell r="DF39">
            <v>-6.3717538700000205</v>
          </cell>
          <cell r="DG39">
            <v>-7.8619914117772964</v>
          </cell>
          <cell r="DH39">
            <v>7.6308152817773021</v>
          </cell>
          <cell r="DI39">
            <v>9.4661560048478464</v>
          </cell>
          <cell r="DJ39">
            <v>6.9291421937634823E-2</v>
          </cell>
          <cell r="DK39">
            <v>1.8679562939003063</v>
          </cell>
          <cell r="DL39">
            <v>-4.7362125300000457</v>
          </cell>
          <cell r="DM39">
            <v>-7.117215465026959</v>
          </cell>
          <cell r="DN39">
            <v>11.031431637042147</v>
          </cell>
          <cell r="DO39">
            <v>0</v>
          </cell>
          <cell r="DP39">
            <v>-12.075965128450093</v>
          </cell>
          <cell r="DQ39">
            <v>4.2485069998345466</v>
          </cell>
          <cell r="DR39">
            <v>-5.9147657980325334</v>
          </cell>
          <cell r="DS39">
            <v>-5.066143298664656</v>
          </cell>
          <cell r="DT39">
            <v>7.2529065015949641</v>
          </cell>
          <cell r="DU39">
            <v>-12.955724036716333</v>
          </cell>
          <cell r="DV39">
            <v>3.4370881977332033</v>
          </cell>
          <cell r="DW39">
            <v>5.9165391229080342</v>
          </cell>
          <cell r="DX39">
            <v>-1.3184713929080658</v>
          </cell>
          <cell r="DY39">
            <v>35.113603416444903</v>
          </cell>
          <cell r="DZ39">
            <v>-15.987791252965962</v>
          </cell>
          <cell r="EA39">
            <v>0.2971771865210826</v>
          </cell>
          <cell r="EB39">
            <v>-1.8093786600000499</v>
          </cell>
          <cell r="EC39">
            <v>0.10039052331097764</v>
          </cell>
          <cell r="ED39">
            <v>-2.2828986821778017</v>
          </cell>
          <cell r="EE39">
            <v>-2.6462181999999643</v>
          </cell>
          <cell r="EF39">
            <v>-0.75879955000004884</v>
          </cell>
          <cell r="EG39">
            <v>0.67340693414467978</v>
          </cell>
          <cell r="EH39">
            <v>12.167759014722208</v>
          </cell>
          <cell r="EI39">
            <v>-1.9880116796948073</v>
          </cell>
          <cell r="EJ39">
            <v>0.55674438471152143</v>
          </cell>
          <cell r="EK39">
            <v>-7.1556224199999292</v>
          </cell>
          <cell r="EL39">
            <v>22.637298714983217</v>
          </cell>
          <cell r="EM39">
            <v>-32.213806659999989</v>
          </cell>
          <cell r="EN39">
            <v>-4.3822908131232907E-2</v>
          </cell>
          <cell r="EO39">
            <v>-8.4468813718688125</v>
          </cell>
          <cell r="EP39">
            <v>-10.438297819999974</v>
          </cell>
          <cell r="EQ39">
            <v>0.50908477758747495</v>
          </cell>
          <cell r="ER39">
            <v>5.324333262412523</v>
          </cell>
          <cell r="ES39">
            <v>-2.1095280200000275</v>
          </cell>
          <cell r="ET39">
            <v>-3.2787229199999786</v>
          </cell>
          <cell r="EU39">
            <v>-2.443916779999995</v>
          </cell>
          <cell r="EV39">
            <v>-1.1197592000000043</v>
          </cell>
          <cell r="EW39">
            <v>-6.1406678806021091</v>
          </cell>
          <cell r="EX39">
            <v>11.459367524514278</v>
          </cell>
          <cell r="EY39">
            <v>5.1574073960878195</v>
          </cell>
          <cell r="EZ39">
            <v>5.4612805581605244</v>
          </cell>
          <cell r="FA39">
            <v>-6.6922406492799382</v>
          </cell>
          <cell r="FB39">
            <v>-11.475471898756467</v>
          </cell>
          <cell r="FC39">
            <v>24.799149839875867</v>
          </cell>
          <cell r="FD39">
            <v>-1.666482359999975</v>
          </cell>
          <cell r="FE39">
            <v>-1.3273971633392989</v>
          </cell>
          <cell r="FF39">
            <v>5.7147649800000409</v>
          </cell>
        </row>
        <row r="41">
          <cell r="S41">
            <v>-337.8681014000008</v>
          </cell>
          <cell r="T41">
            <v>229.01860367000018</v>
          </cell>
          <cell r="U41">
            <v>9.5840459900000496</v>
          </cell>
          <cell r="V41">
            <v>112.03954545999977</v>
          </cell>
          <cell r="W41">
            <v>-40.068245699999352</v>
          </cell>
          <cell r="X41">
            <v>115.6316833399992</v>
          </cell>
          <cell r="Y41">
            <v>125.94021348000024</v>
          </cell>
          <cell r="Z41">
            <v>21.360827900000004</v>
          </cell>
          <cell r="AA41">
            <v>-161.29930904999992</v>
          </cell>
          <cell r="AB41">
            <v>-82.353244389999873</v>
          </cell>
          <cell r="AC41">
            <v>15.952736289998938</v>
          </cell>
          <cell r="AD41">
            <v>-5.2304468299985274</v>
          </cell>
          <cell r="AE41">
            <v>143.83285529000068</v>
          </cell>
          <cell r="AF41">
            <v>7.8094655500003682</v>
          </cell>
          <cell r="AG41">
            <v>-1.9641278500007502</v>
          </cell>
          <cell r="AH41">
            <v>-149.1194377300003</v>
          </cell>
          <cell r="AI41">
            <v>47.305131820000497</v>
          </cell>
          <cell r="AJ41">
            <v>-67.173202030000994</v>
          </cell>
          <cell r="AK41">
            <v>-17.181886759999998</v>
          </cell>
          <cell r="AL41">
            <v>144.95000397000013</v>
          </cell>
          <cell r="AM41">
            <v>-114.09007355999984</v>
          </cell>
          <cell r="AN41">
            <v>-56.969750089999707</v>
          </cell>
          <cell r="AO41">
            <v>-3.3507736999995359</v>
          </cell>
          <cell r="AP41">
            <v>-293.2514183000003</v>
          </cell>
          <cell r="AQ41">
            <v>-153.43213503000061</v>
          </cell>
          <cell r="AR41">
            <v>-182.73939184999972</v>
          </cell>
          <cell r="AS41">
            <v>-10.160451239999929</v>
          </cell>
          <cell r="AT41">
            <v>34.757491459999983</v>
          </cell>
          <cell r="AU41">
            <v>46.293235610000011</v>
          </cell>
          <cell r="AV41">
            <v>-87.638641920000055</v>
          </cell>
          <cell r="AW41">
            <v>49.517689579999796</v>
          </cell>
          <cell r="AX41">
            <v>-31.707863910000242</v>
          </cell>
          <cell r="AY41">
            <v>118.07711899000037</v>
          </cell>
          <cell r="AZ41">
            <v>5.2254374899994218</v>
          </cell>
          <cell r="BA41">
            <v>32.748621480000111</v>
          </cell>
          <cell r="BB41">
            <v>-37.438615009999921</v>
          </cell>
          <cell r="BC41">
            <v>-130.45790860999955</v>
          </cell>
          <cell r="BD41">
            <v>113.93722218000062</v>
          </cell>
          <cell r="BE41">
            <v>80.417218539999794</v>
          </cell>
          <cell r="BF41">
            <v>-47.284430130000146</v>
          </cell>
          <cell r="BG41">
            <v>120.1368116700005</v>
          </cell>
          <cell r="BH41">
            <v>137.55996370000003</v>
          </cell>
          <cell r="BI41">
            <v>-132.49650378000024</v>
          </cell>
          <cell r="BJ41">
            <v>-111.6297522900004</v>
          </cell>
          <cell r="BK41">
            <v>86.017903759999626</v>
          </cell>
          <cell r="BL41">
            <v>55.27666704000012</v>
          </cell>
          <cell r="BM41">
            <v>-137.74822845999961</v>
          </cell>
          <cell r="BN41">
            <v>-34.004225589999805</v>
          </cell>
          <cell r="BO41">
            <v>169.74432870999908</v>
          </cell>
          <cell r="BP41">
            <v>1.3771709600005124</v>
          </cell>
          <cell r="BQ41">
            <v>-47.604610520000278</v>
          </cell>
          <cell r="BR41">
            <v>-123.20956109999997</v>
          </cell>
          <cell r="BS41">
            <v>40.390270619999683</v>
          </cell>
          <cell r="BT41">
            <v>46.786836109999967</v>
          </cell>
          <cell r="BU41">
            <v>-32.871047050000016</v>
          </cell>
          <cell r="BV41">
            <v>21.457068110000364</v>
          </cell>
          <cell r="BW41">
            <v>-54.447703460000412</v>
          </cell>
          <cell r="BX41">
            <v>186.43883694999977</v>
          </cell>
          <cell r="BY41">
            <v>-18.480213519999779</v>
          </cell>
          <cell r="BZ41">
            <v>-251.87345703000028</v>
          </cell>
          <cell r="CA41">
            <v>28.473371480000878</v>
          </cell>
          <cell r="CB41">
            <v>54.386201479999727</v>
          </cell>
          <cell r="CC41">
            <v>-113.57765063999977</v>
          </cell>
          <cell r="CD41">
            <v>19.762115730000005</v>
          </cell>
          <cell r="CE41">
            <v>-1.3582977500000197</v>
          </cell>
          <cell r="CF41">
            <v>-66.680026819999966</v>
          </cell>
          <cell r="CG41">
            <v>242.88671202000023</v>
          </cell>
          <cell r="CH41">
            <v>-161.80343303000018</v>
          </cell>
          <cell r="CI41">
            <v>-113.10545901000023</v>
          </cell>
          <cell r="CJ41">
            <v>-1.9722260799994729</v>
          </cell>
          <cell r="CK41">
            <v>-11.896954529999903</v>
          </cell>
          <cell r="CL41">
            <v>-256.64614403000019</v>
          </cell>
          <cell r="CM41">
            <v>-74.726660270000139</v>
          </cell>
          <cell r="CN41">
            <v>47.570529039999883</v>
          </cell>
          <cell r="CO41">
            <v>43.348289260000229</v>
          </cell>
          <cell r="CP41">
            <v>21.201984029999949</v>
          </cell>
          <cell r="CQ41">
            <v>-15.470336180000231</v>
          </cell>
          <cell r="CR41">
            <v>-1.5869590800002698</v>
          </cell>
          <cell r="CS41">
            <v>-47.304402489999575</v>
          </cell>
          <cell r="CT41">
            <v>3.8379179399998975</v>
          </cell>
          <cell r="CU41">
            <v>36.174466749999965</v>
          </cell>
          <cell r="CV41">
            <v>-1.0790858399996068</v>
          </cell>
          <cell r="CW41">
            <v>17.501189639999666</v>
          </cell>
          <cell r="CX41">
            <v>18.119949009999573</v>
          </cell>
          <cell r="CY41">
            <v>-43.872411329999295</v>
          </cell>
          <cell r="CZ41">
            <v>20.949098219999769</v>
          </cell>
          <cell r="DA41">
            <v>-4.7186302499997055</v>
          </cell>
          <cell r="DB41">
            <v>72.916752249999945</v>
          </cell>
          <cell r="DC41">
            <v>5.634443469999951</v>
          </cell>
          <cell r="DD41">
            <v>6.0148668599997563</v>
          </cell>
          <cell r="DE41">
            <v>27.103338959999974</v>
          </cell>
          <cell r="DF41">
            <v>8.5641603599999598</v>
          </cell>
          <cell r="DG41">
            <v>128.22331753000003</v>
          </cell>
          <cell r="DH41">
            <v>-48.05229614999962</v>
          </cell>
          <cell r="DI41">
            <v>-25.84520590000011</v>
          </cell>
          <cell r="DJ41">
            <v>-1.6808430500000213</v>
          </cell>
          <cell r="DK41">
            <v>0.10210940999968443</v>
          </cell>
          <cell r="DL41">
            <v>1.3804792200003249</v>
          </cell>
          <cell r="DM41">
            <v>169.86672234999975</v>
          </cell>
          <cell r="DN41">
            <v>49.607389120000335</v>
          </cell>
          <cell r="DO41">
            <v>-8.0935703000004651</v>
          </cell>
          <cell r="DP41">
            <v>-9.2944402699999955</v>
          </cell>
          <cell r="DQ41">
            <v>2381.1278164800001</v>
          </cell>
          <cell r="DR41">
            <v>-10.09217278000051</v>
          </cell>
          <cell r="DS41">
            <v>-5.1079186599990862</v>
          </cell>
          <cell r="DT41">
            <v>-12.701085750001766</v>
          </cell>
          <cell r="DU41">
            <v>-69.166191329998583</v>
          </cell>
          <cell r="DV41">
            <v>-70.543978540000353</v>
          </cell>
          <cell r="DW41">
            <v>-1.2734491199998956</v>
          </cell>
          <cell r="DX41">
            <v>5.0566235900005267</v>
          </cell>
          <cell r="DY41">
            <v>-65.362261300000682</v>
          </cell>
          <cell r="DZ41">
            <v>-43.016624750000119</v>
          </cell>
          <cell r="EA41">
            <v>-14.050442640000256</v>
          </cell>
          <cell r="EB41">
            <v>-41.922754749999513</v>
          </cell>
          <cell r="EC41">
            <v>-56.587742909999179</v>
          </cell>
          <cell r="ED41">
            <v>-126.78014938000069</v>
          </cell>
          <cell r="EE41">
            <v>-78.92285443999981</v>
          </cell>
          <cell r="EF41">
            <v>-130.3548775900008</v>
          </cell>
          <cell r="EG41">
            <v>-17.627277539999795</v>
          </cell>
          <cell r="EH41">
            <v>-61.485147560000314</v>
          </cell>
          <cell r="EI41">
            <v>2.7220032000004721</v>
          </cell>
          <cell r="EJ41">
            <v>-3.8398039899998366</v>
          </cell>
          <cell r="EK41">
            <v>2.56352650000008</v>
          </cell>
          <cell r="EL41">
            <v>-28.3803366799998</v>
          </cell>
          <cell r="EM41">
            <v>-2.7465794200002165</v>
          </cell>
          <cell r="EN41">
            <v>36.565161580000222</v>
          </cell>
          <cell r="EO41">
            <v>17.813264400000207</v>
          </cell>
          <cell r="EP41">
            <v>18.628098820000105</v>
          </cell>
          <cell r="EQ41">
            <v>65.056655679999494</v>
          </cell>
          <cell r="ER41">
            <v>45.625574379999762</v>
          </cell>
          <cell r="ES41">
            <v>47.398086530000455</v>
          </cell>
          <cell r="ET41">
            <v>-5.8952414300001692</v>
          </cell>
          <cell r="EU41">
            <v>-11.66479924999976</v>
          </cell>
          <cell r="EV41">
            <v>-11.415511160000278</v>
          </cell>
          <cell r="EW41">
            <v>1.7992104199997812</v>
          </cell>
          <cell r="EX41">
            <v>12.285095979999824</v>
          </cell>
          <cell r="EY41">
            <v>-7.4931939399994008</v>
          </cell>
          <cell r="EZ41">
            <v>-15.323076820000097</v>
          </cell>
          <cell r="FA41">
            <v>17.097467069999766</v>
          </cell>
          <cell r="FB41">
            <v>-59.143020299999989</v>
          </cell>
          <cell r="FC41">
            <v>14.918289409999943</v>
          </cell>
          <cell r="FD41">
            <v>3.5622099800002616</v>
          </cell>
          <cell r="FE41">
            <v>51.767900880000525</v>
          </cell>
          <cell r="FF41">
            <v>-1.995140900000024</v>
          </cell>
        </row>
        <row r="43"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  <cell r="CR43"/>
          <cell r="CS43"/>
          <cell r="CT43"/>
          <cell r="CU43"/>
          <cell r="CV43"/>
          <cell r="CW43"/>
          <cell r="CX43"/>
          <cell r="CY43"/>
          <cell r="CZ43"/>
          <cell r="DA43"/>
          <cell r="DB43"/>
          <cell r="DC43"/>
          <cell r="DD43"/>
          <cell r="DE43"/>
          <cell r="DF43"/>
          <cell r="DG43"/>
          <cell r="DH43"/>
          <cell r="DI43"/>
          <cell r="DJ43"/>
          <cell r="DK43"/>
          <cell r="DL43"/>
          <cell r="DM43"/>
          <cell r="DN43"/>
          <cell r="DO43"/>
          <cell r="DP43"/>
          <cell r="DQ43"/>
          <cell r="DR43"/>
          <cell r="DS43"/>
          <cell r="DT43"/>
          <cell r="DU43"/>
          <cell r="DV43"/>
          <cell r="DW43"/>
          <cell r="DX43"/>
          <cell r="DY43"/>
          <cell r="DZ43"/>
          <cell r="EA43"/>
          <cell r="EB43"/>
          <cell r="EC43"/>
          <cell r="ED43"/>
          <cell r="EE43"/>
          <cell r="EF43"/>
          <cell r="EG43"/>
          <cell r="EH43"/>
          <cell r="EI43"/>
          <cell r="EJ43"/>
          <cell r="EK43"/>
          <cell r="EL43"/>
          <cell r="EM43"/>
          <cell r="EN43"/>
          <cell r="EO43"/>
          <cell r="EP43"/>
          <cell r="EQ43"/>
          <cell r="ER43"/>
          <cell r="ES43"/>
          <cell r="ET43"/>
          <cell r="EU43"/>
          <cell r="EV43"/>
          <cell r="EW43"/>
          <cell r="EX43"/>
          <cell r="EY43"/>
          <cell r="EZ43"/>
          <cell r="FA43"/>
          <cell r="FB43"/>
          <cell r="FC43"/>
          <cell r="FD43"/>
          <cell r="FE43"/>
          <cell r="FF43"/>
        </row>
        <row r="44">
          <cell r="S44">
            <v>63.673325040000151</v>
          </cell>
          <cell r="T44">
            <v>-16.336139610000373</v>
          </cell>
          <cell r="U44">
            <v>8.9376017400001615</v>
          </cell>
          <cell r="V44">
            <v>33.973319149999867</v>
          </cell>
          <cell r="W44">
            <v>-18.8322405400001</v>
          </cell>
          <cell r="X44">
            <v>13.555767361000505</v>
          </cell>
          <cell r="Y44">
            <v>-6.0792421101007221</v>
          </cell>
          <cell r="Z44">
            <v>6.1348465199000657</v>
          </cell>
          <cell r="AA44">
            <v>-9.5804978607995963</v>
          </cell>
          <cell r="AB44">
            <v>-10.237008854800109</v>
          </cell>
          <cell r="AC44">
            <v>1.6205438887999435</v>
          </cell>
          <cell r="AD44">
            <v>-48.205207083999795</v>
          </cell>
          <cell r="AE44">
            <v>26.418008259999823</v>
          </cell>
          <cell r="AF44">
            <v>-5.009494870000168</v>
          </cell>
          <cell r="AG44">
            <v>-4.9262763399998732</v>
          </cell>
          <cell r="AH44">
            <v>11.059097219999956</v>
          </cell>
          <cell r="AI44">
            <v>-15.077474749999624</v>
          </cell>
          <cell r="AJ44">
            <v>-0.29232910000041556</v>
          </cell>
          <cell r="AK44">
            <v>20.86338945699984</v>
          </cell>
          <cell r="AL44">
            <v>-6.7530707829994299</v>
          </cell>
          <cell r="AM44">
            <v>3.1556863659999976</v>
          </cell>
          <cell r="AN44">
            <v>17.114203135999617</v>
          </cell>
          <cell r="AO44">
            <v>-13.927787165999803</v>
          </cell>
          <cell r="AP44">
            <v>14.453691100000384</v>
          </cell>
          <cell r="AQ44">
            <v>-22.033565170000202</v>
          </cell>
          <cell r="AR44">
            <v>-4.888762334500484</v>
          </cell>
          <cell r="AS44">
            <v>0.2193939698453562</v>
          </cell>
          <cell r="AT44">
            <v>-5.2841775053069284</v>
          </cell>
          <cell r="AU44">
            <v>5.2887066752621195</v>
          </cell>
          <cell r="AV44">
            <v>1.264333480946533</v>
          </cell>
          <cell r="AW44">
            <v>54.772207812853196</v>
          </cell>
          <cell r="AX44">
            <v>11.327101930100014</v>
          </cell>
          <cell r="AY44">
            <v>-63.492659934100089</v>
          </cell>
          <cell r="AZ44">
            <v>-5.8007061749551383</v>
          </cell>
          <cell r="BA44">
            <v>3.9697749305554737</v>
          </cell>
          <cell r="BB44">
            <v>516.72845314929964</v>
          </cell>
          <cell r="BC44">
            <v>-529.44661330999975</v>
          </cell>
          <cell r="BD44">
            <v>52.019080139999943</v>
          </cell>
          <cell r="BE44">
            <v>37.236210789999859</v>
          </cell>
          <cell r="BF44">
            <v>4.0079504300003919</v>
          </cell>
          <cell r="BG44">
            <v>-6.108060850000129</v>
          </cell>
          <cell r="BH44">
            <v>6.7820685499999627</v>
          </cell>
          <cell r="BI44">
            <v>15.165657769999825</v>
          </cell>
          <cell r="BJ44">
            <v>-3.3654175400000668</v>
          </cell>
          <cell r="BK44">
            <v>-24.355788139999788</v>
          </cell>
          <cell r="BL44">
            <v>-41.40515181000012</v>
          </cell>
          <cell r="BM44">
            <v>118.48409966999986</v>
          </cell>
          <cell r="BN44">
            <v>83.060485460000166</v>
          </cell>
          <cell r="BO44">
            <v>6.5788834299999621</v>
          </cell>
          <cell r="BP44">
            <v>-17.279622780000238</v>
          </cell>
          <cell r="BQ44">
            <v>-120.79602539999951</v>
          </cell>
          <cell r="BR44">
            <v>32.715481849999776</v>
          </cell>
          <cell r="BS44">
            <v>9.4878464700001928</v>
          </cell>
          <cell r="BT44">
            <v>17.976167879999821</v>
          </cell>
          <cell r="BU44">
            <v>-4.6044615899998007</v>
          </cell>
          <cell r="BV44">
            <v>-49.886469570000202</v>
          </cell>
          <cell r="BW44">
            <v>-10.733080580000149</v>
          </cell>
          <cell r="BX44">
            <v>24.495134920000112</v>
          </cell>
          <cell r="BY44">
            <v>102.06391890000003</v>
          </cell>
          <cell r="BZ44">
            <v>-141.76640650999946</v>
          </cell>
          <cell r="CA44">
            <v>26.572152279999102</v>
          </cell>
          <cell r="CB44">
            <v>0.31814380000076881</v>
          </cell>
          <cell r="CC44">
            <v>-25.88266654000023</v>
          </cell>
          <cell r="CD44">
            <v>-1.7007528099994147</v>
          </cell>
          <cell r="CE44">
            <v>11.289992619999566</v>
          </cell>
          <cell r="CF44">
            <v>9.4471530000248549E-2</v>
          </cell>
          <cell r="CG44">
            <v>-10.669273670000734</v>
          </cell>
          <cell r="CH44">
            <v>-5.7430224899995324</v>
          </cell>
          <cell r="CI44">
            <v>-0.38608362000024954</v>
          </cell>
          <cell r="CJ44">
            <v>6.3947727700000883</v>
          </cell>
          <cell r="CK44">
            <v>-1.4507193400008305</v>
          </cell>
          <cell r="CL44">
            <v>0.20526335000090512</v>
          </cell>
          <cell r="CM44">
            <v>88.186705780000068</v>
          </cell>
          <cell r="CN44">
            <v>-23.39743083000036</v>
          </cell>
          <cell r="CO44">
            <v>-5.2194347099996321</v>
          </cell>
          <cell r="CP44">
            <v>-24.48917899000071</v>
          </cell>
          <cell r="CQ44">
            <v>5.5345189200010054</v>
          </cell>
          <cell r="CR44">
            <v>1.4653348599999276</v>
          </cell>
          <cell r="CS44">
            <v>-4.2170062300004929</v>
          </cell>
          <cell r="CT44">
            <v>-1.2477726000004736</v>
          </cell>
          <cell r="CU44">
            <v>-8.8790449599994759</v>
          </cell>
          <cell r="CV44">
            <v>-9.263242980000939</v>
          </cell>
          <cell r="CW44">
            <v>21.139862324999058</v>
          </cell>
          <cell r="CX44">
            <v>-18.715172493478804</v>
          </cell>
          <cell r="CY44">
            <v>16.553566058481294</v>
          </cell>
          <cell r="CZ44">
            <v>44.093220699999335</v>
          </cell>
          <cell r="DA44">
            <v>107.17180397999959</v>
          </cell>
          <cell r="DB44">
            <v>35.581722789999844</v>
          </cell>
          <cell r="DC44">
            <v>5.8035337799994977</v>
          </cell>
          <cell r="DD44">
            <v>-46.997568969998838</v>
          </cell>
          <cell r="DE44">
            <v>-26.022631719999993</v>
          </cell>
          <cell r="DF44">
            <v>-34.471569989999807</v>
          </cell>
          <cell r="DG44">
            <v>-34.310855510000067</v>
          </cell>
          <cell r="DH44">
            <v>-7.1047437799995805</v>
          </cell>
          <cell r="DI44">
            <v>-9.5124032299999044</v>
          </cell>
          <cell r="DJ44">
            <v>-1.9963582700003144</v>
          </cell>
          <cell r="DK44">
            <v>42.23415655000008</v>
          </cell>
          <cell r="DL44">
            <v>35.175553529999888</v>
          </cell>
          <cell r="DM44">
            <v>41.975543199999947</v>
          </cell>
          <cell r="DN44">
            <v>44.434222400000067</v>
          </cell>
          <cell r="DO44">
            <v>-64.673536509999735</v>
          </cell>
          <cell r="DP44">
            <v>-39.553676210000503</v>
          </cell>
          <cell r="DQ44">
            <v>35.262892070000305</v>
          </cell>
          <cell r="DR44">
            <v>56.608012450000103</v>
          </cell>
          <cell r="DS44">
            <v>107.44394653999927</v>
          </cell>
          <cell r="DT44">
            <v>-83.863959749999935</v>
          </cell>
          <cell r="DU44">
            <v>-147.01455033999969</v>
          </cell>
          <cell r="DV44">
            <v>-46.862825090000285</v>
          </cell>
          <cell r="DW44">
            <v>-38.712434619999897</v>
          </cell>
          <cell r="DX44">
            <v>-7.474064369999553</v>
          </cell>
          <cell r="DY44">
            <v>1.7339873100000887</v>
          </cell>
          <cell r="DZ44">
            <v>9.3193331099996612</v>
          </cell>
          <cell r="EA44">
            <v>-12.410128649999592</v>
          </cell>
          <cell r="EB44">
            <v>-17.222460500000807</v>
          </cell>
          <cell r="EC44">
            <v>31.27366759000023</v>
          </cell>
          <cell r="ED44">
            <v>17.256974109999931</v>
          </cell>
          <cell r="EE44">
            <v>26.759611980000329</v>
          </cell>
          <cell r="EF44">
            <v>-26.978137419999712</v>
          </cell>
          <cell r="EG44">
            <v>40.366063829999234</v>
          </cell>
          <cell r="EH44">
            <v>13.712753770000859</v>
          </cell>
          <cell r="EI44">
            <v>-2.8299344000000701</v>
          </cell>
          <cell r="EJ44">
            <v>7.8160672100000284</v>
          </cell>
          <cell r="EK44">
            <v>7.2488508399999318</v>
          </cell>
          <cell r="EL44">
            <v>0.3230406300000368</v>
          </cell>
          <cell r="EM44">
            <v>8.3250270000007731E-2</v>
          </cell>
          <cell r="EN44">
            <v>0.5816547399999763</v>
          </cell>
          <cell r="EO44">
            <v>-1.2181359499999758</v>
          </cell>
          <cell r="EP44">
            <v>-2.3126438900000039</v>
          </cell>
          <cell r="EQ44">
            <v>-2.4137807800000246</v>
          </cell>
          <cell r="ER44">
            <v>-1.6673715599999923</v>
          </cell>
          <cell r="ES44">
            <v>0.83380853999994997</v>
          </cell>
          <cell r="ET44">
            <v>-6.6547906999999213</v>
          </cell>
          <cell r="EU44">
            <v>-13.06489556000006</v>
          </cell>
          <cell r="EV44">
            <v>-3.6758442800000921</v>
          </cell>
          <cell r="EW44">
            <v>-2.9916655999999193</v>
          </cell>
          <cell r="EX44">
            <v>-1.7815232299999479</v>
          </cell>
          <cell r="EY44">
            <v>-3.1298936000000595</v>
          </cell>
          <cell r="EZ44">
            <v>-0.21010237000007237</v>
          </cell>
          <cell r="FA44">
            <v>18.635592950000046</v>
          </cell>
          <cell r="FB44">
            <v>0.26198375000001306</v>
          </cell>
          <cell r="FC44">
            <v>-1.117934210000044</v>
          </cell>
          <cell r="FD44">
            <v>3.8887485500000594</v>
          </cell>
          <cell r="FE44">
            <v>-5.7614756500000794</v>
          </cell>
          <cell r="FF44">
            <v>9.2215094599999929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24.519019589999999</v>
          </cell>
          <cell r="CQ45">
            <v>12.559298949999999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48.765703239999993</v>
          </cell>
          <cell r="CW45">
            <v>429.52329365999998</v>
          </cell>
          <cell r="CX45">
            <v>-340.94890411999995</v>
          </cell>
          <cell r="CY45">
            <v>25.458384189999975</v>
          </cell>
          <cell r="CZ45">
            <v>196.41249827999999</v>
          </cell>
          <cell r="DA45">
            <v>466.5812310099999</v>
          </cell>
          <cell r="DB45">
            <v>-860.02987738999991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</row>
        <row r="46">
          <cell r="S46">
            <v>42.690190067000593</v>
          </cell>
          <cell r="T46">
            <v>33.99489515294951</v>
          </cell>
          <cell r="U46">
            <v>45.479371565550224</v>
          </cell>
          <cell r="V46">
            <v>36.593908436999897</v>
          </cell>
          <cell r="W46">
            <v>62.542716717899481</v>
          </cell>
          <cell r="X46">
            <v>46.718105686960143</v>
          </cell>
          <cell r="Y46">
            <v>-159.61193029270987</v>
          </cell>
          <cell r="Z46">
            <v>33.869822210450081</v>
          </cell>
          <cell r="AA46">
            <v>14.569646262245328</v>
          </cell>
          <cell r="AB46">
            <v>19.732469396254714</v>
          </cell>
          <cell r="AC46">
            <v>35.184179011700166</v>
          </cell>
          <cell r="AD46">
            <v>-378.76009874530035</v>
          </cell>
          <cell r="AE46">
            <v>59.743341062000241</v>
          </cell>
          <cell r="AF46">
            <v>-58.722012357300514</v>
          </cell>
          <cell r="AG46">
            <v>41.67087338830072</v>
          </cell>
          <cell r="AH46">
            <v>-38.296070027999804</v>
          </cell>
          <cell r="AI46">
            <v>170.4063124674002</v>
          </cell>
          <cell r="AJ46">
            <v>-14.513222826240167</v>
          </cell>
          <cell r="AK46">
            <v>-71.171654273260287</v>
          </cell>
          <cell r="AL46">
            <v>268.7808711476996</v>
          </cell>
          <cell r="AM46">
            <v>-85.237774265030907</v>
          </cell>
          <cell r="AN46">
            <v>-33.24719851396901</v>
          </cell>
          <cell r="AO46">
            <v>128.5738532601996</v>
          </cell>
          <cell r="AP46">
            <v>102.64619530820096</v>
          </cell>
          <cell r="AQ46">
            <v>-7.8934881100012717</v>
          </cell>
          <cell r="AR46">
            <v>-96.732175378900138</v>
          </cell>
          <cell r="AS46">
            <v>119.28681659894551</v>
          </cell>
          <cell r="AT46">
            <v>32.087005061955324</v>
          </cell>
          <cell r="AU46">
            <v>94.37905515999978</v>
          </cell>
          <cell r="AV46">
            <v>68.280434684000056</v>
          </cell>
          <cell r="AW46">
            <v>62.743253118079679</v>
          </cell>
          <cell r="AX46">
            <v>12.241164160339736</v>
          </cell>
          <cell r="AY46">
            <v>-17.475282462009659</v>
          </cell>
          <cell r="AZ46">
            <v>-8.6787464216097305</v>
          </cell>
          <cell r="BA46">
            <v>0.29558139259847849</v>
          </cell>
          <cell r="BB46">
            <v>-110.39003982339898</v>
          </cell>
          <cell r="BC46">
            <v>-360.72921343999928</v>
          </cell>
          <cell r="BD46">
            <v>305.97610417999931</v>
          </cell>
          <cell r="BE46">
            <v>-31.090222369999537</v>
          </cell>
          <cell r="BF46">
            <v>57.941591120000339</v>
          </cell>
          <cell r="BG46">
            <v>-36.616015919999654</v>
          </cell>
          <cell r="BH46">
            <v>38.722205949998965</v>
          </cell>
          <cell r="BI46">
            <v>202.20426515000031</v>
          </cell>
          <cell r="BJ46">
            <v>-80.175887970000076</v>
          </cell>
          <cell r="BK46">
            <v>-196.06535837000001</v>
          </cell>
          <cell r="BL46">
            <v>-214.2180116899998</v>
          </cell>
          <cell r="BM46">
            <v>-54.281985220000479</v>
          </cell>
          <cell r="BN46">
            <v>8.3393608000008044</v>
          </cell>
          <cell r="BO46">
            <v>724.01733588000013</v>
          </cell>
          <cell r="BP46">
            <v>-69.174137210000708</v>
          </cell>
          <cell r="BQ46">
            <v>-78.220927629998869</v>
          </cell>
          <cell r="BR46">
            <v>39.114749939999228</v>
          </cell>
          <cell r="BS46">
            <v>-65.138156989999516</v>
          </cell>
          <cell r="BT46">
            <v>2.4627519599988545</v>
          </cell>
          <cell r="BU46">
            <v>-18.928592179998873</v>
          </cell>
          <cell r="BV46">
            <v>2.6099066799991988</v>
          </cell>
          <cell r="BW46">
            <v>-4.8430503599995518</v>
          </cell>
          <cell r="BX46">
            <v>3.3851346900007684</v>
          </cell>
          <cell r="BY46">
            <v>97.366999620000456</v>
          </cell>
          <cell r="BZ46">
            <v>-440.99903460000098</v>
          </cell>
          <cell r="CA46">
            <v>33.291901300000291</v>
          </cell>
          <cell r="CB46">
            <v>-31.08351646999995</v>
          </cell>
          <cell r="CC46">
            <v>8.371630249998816</v>
          </cell>
          <cell r="CD46">
            <v>-20.279086440000583</v>
          </cell>
          <cell r="CE46">
            <v>15.928776700000526</v>
          </cell>
          <cell r="CF46">
            <v>-11.076732569999649</v>
          </cell>
          <cell r="CG46">
            <v>1.2369925900009093</v>
          </cell>
          <cell r="CH46">
            <v>5.6412143599993669</v>
          </cell>
          <cell r="CI46">
            <v>3.2008589199997459</v>
          </cell>
          <cell r="CJ46">
            <v>37.75005244999852</v>
          </cell>
          <cell r="CK46">
            <v>-293.49680838999825</v>
          </cell>
          <cell r="CL46">
            <v>307.67161737999913</v>
          </cell>
          <cell r="CM46">
            <v>-5.7201649699991322</v>
          </cell>
          <cell r="CN46">
            <v>26.826137679999192</v>
          </cell>
          <cell r="CO46">
            <v>-14.961198719998947</v>
          </cell>
          <cell r="CP46">
            <v>-25.208515710000938</v>
          </cell>
          <cell r="CQ46">
            <v>13.266000900000563</v>
          </cell>
          <cell r="CR46">
            <v>14.156756139999288</v>
          </cell>
          <cell r="CS46">
            <v>-13.198809080000274</v>
          </cell>
          <cell r="CT46">
            <v>0.21183683000049314</v>
          </cell>
          <cell r="CU46">
            <v>0.90992328999982419</v>
          </cell>
          <cell r="CV46">
            <v>6.2994399899998825</v>
          </cell>
          <cell r="CW46">
            <v>26.470525331551016</v>
          </cell>
          <cell r="CX46">
            <v>-45.607273652684398</v>
          </cell>
          <cell r="CY46">
            <v>5.3699543511340835</v>
          </cell>
          <cell r="CZ46">
            <v>115.34974751000027</v>
          </cell>
          <cell r="DA46">
            <v>-93.222854270000425</v>
          </cell>
          <cell r="DB46">
            <v>42.324533850000989</v>
          </cell>
          <cell r="DC46">
            <v>5.2977384899984372</v>
          </cell>
          <cell r="DD46">
            <v>-0.55280537999988155</v>
          </cell>
          <cell r="DE46">
            <v>-18.455525589999525</v>
          </cell>
          <cell r="DF46">
            <v>30.538240389999714</v>
          </cell>
          <cell r="DG46">
            <v>-0.89166039000008368</v>
          </cell>
          <cell r="DH46">
            <v>-30.36308393000013</v>
          </cell>
          <cell r="DI46">
            <v>-48.408336690000169</v>
          </cell>
          <cell r="DJ46">
            <v>35.684699890000331</v>
          </cell>
          <cell r="DK46">
            <v>-9.0196175799992488</v>
          </cell>
          <cell r="DL46">
            <v>7.394150560000071</v>
          </cell>
          <cell r="DM46">
            <v>19.289545650000036</v>
          </cell>
          <cell r="DN46">
            <v>14.959942099999807</v>
          </cell>
          <cell r="DO46">
            <v>-15.062345390000246</v>
          </cell>
          <cell r="DP46">
            <v>7.3992490000002817</v>
          </cell>
          <cell r="DQ46">
            <v>-7.5951121100001728</v>
          </cell>
          <cell r="DR46">
            <v>12.761983630000259</v>
          </cell>
          <cell r="DS46">
            <v>-18.719049920000316</v>
          </cell>
          <cell r="DT46">
            <v>0.84984057000019675</v>
          </cell>
          <cell r="DU46">
            <v>-2.356390779999856</v>
          </cell>
          <cell r="DV46">
            <v>1.8466007599995464</v>
          </cell>
          <cell r="DW46">
            <v>-3.5179562600001191</v>
          </cell>
          <cell r="DX46">
            <v>9.8083155200006331</v>
          </cell>
          <cell r="DY46">
            <v>6.8919337899997117</v>
          </cell>
          <cell r="DZ46">
            <v>-0.52858029000003626</v>
          </cell>
          <cell r="EA46">
            <v>-30.045482859999765</v>
          </cell>
          <cell r="EB46">
            <v>10.877426809999633</v>
          </cell>
          <cell r="EC46">
            <v>13.12727939000024</v>
          </cell>
          <cell r="ED46">
            <v>-2.9329070100004628</v>
          </cell>
          <cell r="EE46">
            <v>10.241358720001017</v>
          </cell>
          <cell r="EF46">
            <v>4.7955529099990599</v>
          </cell>
          <cell r="EG46">
            <v>38.996238210000229</v>
          </cell>
          <cell r="EH46">
            <v>-13.085529030000316</v>
          </cell>
          <cell r="EI46">
            <v>-0.4863757099999475</v>
          </cell>
          <cell r="EJ46">
            <v>-7.4736980000125186E-2</v>
          </cell>
          <cell r="EK46">
            <v>0.1840731100000994</v>
          </cell>
          <cell r="EL46">
            <v>-0.1110964999998032</v>
          </cell>
          <cell r="EM46">
            <v>0.12081640000042171</v>
          </cell>
          <cell r="EN46">
            <v>1.6344173699994826</v>
          </cell>
          <cell r="EO46">
            <v>28.507615620000252</v>
          </cell>
          <cell r="EP46">
            <v>-1.4694289800006572</v>
          </cell>
          <cell r="EQ46">
            <v>7.0082680900002288</v>
          </cell>
          <cell r="ER46">
            <v>-0.51638485000034962</v>
          </cell>
          <cell r="ES46">
            <v>-0.35615268999936234</v>
          </cell>
          <cell r="ET46">
            <v>1.9823919998998463E-2</v>
          </cell>
          <cell r="EU46">
            <v>1.8529002100024163</v>
          </cell>
          <cell r="EV46">
            <v>-2.8818409300001804</v>
          </cell>
          <cell r="EW46">
            <v>3.9786639999874751E-2</v>
          </cell>
          <cell r="EX46">
            <v>-2.5559075900000607</v>
          </cell>
          <cell r="EY46">
            <v>0.12401879000026383</v>
          </cell>
          <cell r="EZ46">
            <v>-0.98861292000037793</v>
          </cell>
          <cell r="FA46">
            <v>4.1890450000209967E-2</v>
          </cell>
          <cell r="FB46">
            <v>0.35327011000026687</v>
          </cell>
          <cell r="FC46">
            <v>1.1980311399993298</v>
          </cell>
          <cell r="FD46">
            <v>0.65183208000053128</v>
          </cell>
          <cell r="FE46">
            <v>-0.32100869000078092</v>
          </cell>
          <cell r="FF46">
            <v>-0.36865211999975145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</row>
        <row r="53">
          <cell r="S53">
            <v>36.963284234252171</v>
          </cell>
          <cell r="T53">
            <v>135.52030281284888</v>
          </cell>
          <cell r="U53">
            <v>-61.99368191570386</v>
          </cell>
          <cell r="V53">
            <v>-73.163674740720353</v>
          </cell>
          <cell r="W53">
            <v>1.1304736168015879</v>
          </cell>
          <cell r="X53">
            <v>8.4721065988666453</v>
          </cell>
          <cell r="Y53">
            <v>40.20989378234183</v>
          </cell>
          <cell r="Z53">
            <v>49.141801978494669</v>
          </cell>
          <cell r="AA53">
            <v>16.067499990948022</v>
          </cell>
          <cell r="AB53">
            <v>26.446720073028668</v>
          </cell>
          <cell r="AC53">
            <v>0.27672742237248826</v>
          </cell>
          <cell r="AD53">
            <v>272.91020361567786</v>
          </cell>
          <cell r="AE53">
            <v>38.989342287830723</v>
          </cell>
          <cell r="AF53">
            <v>56.661084988984854</v>
          </cell>
          <cell r="AG53">
            <v>-22.472159014152474</v>
          </cell>
          <cell r="AH53">
            <v>-12.259344004187767</v>
          </cell>
          <cell r="AI53">
            <v>43.938094896883264</v>
          </cell>
          <cell r="AJ53">
            <v>-23.524344270303189</v>
          </cell>
          <cell r="AK53">
            <v>7.6300956759939993</v>
          </cell>
          <cell r="AL53">
            <v>-24.91343997714144</v>
          </cell>
          <cell r="AM53">
            <v>76.798771763464202</v>
          </cell>
          <cell r="AN53">
            <v>-42.943848029698714</v>
          </cell>
          <cell r="AO53">
            <v>33.083388175118664</v>
          </cell>
          <cell r="AP53">
            <v>44.949030554781928</v>
          </cell>
          <cell r="AQ53">
            <v>104.42944562088186</v>
          </cell>
          <cell r="AR53">
            <v>1.7111820466113432</v>
          </cell>
          <cell r="AS53">
            <v>262.17400557999997</v>
          </cell>
          <cell r="AT53">
            <v>52.444008945024741</v>
          </cell>
          <cell r="AU53">
            <v>-77.23411413370772</v>
          </cell>
          <cell r="AV53">
            <v>-104.23402202865235</v>
          </cell>
          <cell r="AW53">
            <v>-74.697298207751359</v>
          </cell>
          <cell r="AX53">
            <v>15.433017592616709</v>
          </cell>
          <cell r="AY53">
            <v>80.400216947259409</v>
          </cell>
          <cell r="AZ53">
            <v>414.4859117342848</v>
          </cell>
          <cell r="BA53">
            <v>-51.683364684404253</v>
          </cell>
          <cell r="BB53">
            <v>83.883532264184495</v>
          </cell>
          <cell r="BC53">
            <v>284.36381552296984</v>
          </cell>
          <cell r="BD53">
            <v>-66.018219508198541</v>
          </cell>
          <cell r="BE53">
            <v>65.855042453001602</v>
          </cell>
          <cell r="BF53">
            <v>921.60186080425615</v>
          </cell>
          <cell r="BG53">
            <v>41.374531738843643</v>
          </cell>
          <cell r="BH53">
            <v>9.4357260215907814</v>
          </cell>
          <cell r="BI53">
            <v>-69.728634893162393</v>
          </cell>
          <cell r="BJ53">
            <v>508.14030208327222</v>
          </cell>
          <cell r="BK53">
            <v>1334.9376419800001</v>
          </cell>
          <cell r="BL53">
            <v>-20.311560090000285</v>
          </cell>
          <cell r="BM53">
            <v>29.61394005999955</v>
          </cell>
          <cell r="BN53">
            <v>42.253931169999596</v>
          </cell>
          <cell r="BO53">
            <v>87.371715441999868</v>
          </cell>
          <cell r="BP53">
            <v>-1993.7676752495997</v>
          </cell>
          <cell r="BQ53">
            <v>-572.18630748300006</v>
          </cell>
          <cell r="BR53">
            <v>-69.995907987400059</v>
          </cell>
          <cell r="BS53">
            <v>-400.75133585539993</v>
          </cell>
          <cell r="BT53">
            <v>-31.036402276400054</v>
          </cell>
          <cell r="BU53">
            <v>-79.230617336599892</v>
          </cell>
          <cell r="BV53">
            <v>13.442933057800012</v>
          </cell>
          <cell r="BW53">
            <v>71.191374626600066</v>
          </cell>
          <cell r="BX53">
            <v>460.51231001579998</v>
          </cell>
          <cell r="BY53">
            <v>-1.1684150698000053</v>
          </cell>
          <cell r="BZ53">
            <v>-132.6639804722</v>
          </cell>
          <cell r="CA53">
            <v>-181.94148684340007</v>
          </cell>
          <cell r="CB53">
            <v>-293.00511548440005</v>
          </cell>
          <cell r="CC53">
            <v>153.7590634883999</v>
          </cell>
          <cell r="CD53">
            <v>-88.120967269200065</v>
          </cell>
          <cell r="CE53">
            <v>152.14129233919994</v>
          </cell>
          <cell r="CF53">
            <v>337.78285548899999</v>
          </cell>
          <cell r="CG53">
            <v>-162.85936884180006</v>
          </cell>
          <cell r="CH53">
            <v>-41.558784288600037</v>
          </cell>
          <cell r="CI53">
            <v>-187.86662878520002</v>
          </cell>
          <cell r="CJ53">
            <v>-126.56004164939998</v>
          </cell>
          <cell r="CK53">
            <v>-6.1817400615999532</v>
          </cell>
          <cell r="CL53">
            <v>-83.989805219000317</v>
          </cell>
          <cell r="CM53">
            <v>105.12361656000007</v>
          </cell>
          <cell r="CN53">
            <v>15.635376565999991</v>
          </cell>
          <cell r="CO53">
            <v>979.33444065819947</v>
          </cell>
          <cell r="CP53">
            <v>-883.50509921980006</v>
          </cell>
          <cell r="CQ53">
            <v>-76.830874840800107</v>
          </cell>
          <cell r="CR53">
            <v>-54.451598265200232</v>
          </cell>
          <cell r="CS53">
            <v>-23.223845020800027</v>
          </cell>
          <cell r="CT53">
            <v>-22.762426192200053</v>
          </cell>
          <cell r="CU53">
            <v>498.81423351000012</v>
          </cell>
          <cell r="CV53">
            <v>-450.9930446535293</v>
          </cell>
          <cell r="CW53">
            <v>4.0962199817396652</v>
          </cell>
          <cell r="CX53">
            <v>471.15511302271835</v>
          </cell>
          <cell r="CY53">
            <v>-325.21641573772968</v>
          </cell>
          <cell r="CZ53">
            <v>309.27551510356955</v>
          </cell>
          <cell r="DA53">
            <v>16.732039430855977</v>
          </cell>
          <cell r="DB53">
            <v>15.485402451190936</v>
          </cell>
          <cell r="DC53">
            <v>-65.151732735176438</v>
          </cell>
          <cell r="DD53">
            <v>92.00388163203047</v>
          </cell>
          <cell r="DE53">
            <v>-121.00253968011639</v>
          </cell>
          <cell r="DF53">
            <v>58.847950542721222</v>
          </cell>
          <cell r="DG53">
            <v>212.88675369838205</v>
          </cell>
          <cell r="DH53">
            <v>-202.99023521380758</v>
          </cell>
          <cell r="DI53">
            <v>100.84685819229931</v>
          </cell>
          <cell r="DJ53">
            <v>118.55243150841346</v>
          </cell>
          <cell r="DK53">
            <v>61.769926857201312</v>
          </cell>
          <cell r="DL53">
            <v>-9.2232120436020466</v>
          </cell>
          <cell r="DM53">
            <v>101.43173249357524</v>
          </cell>
          <cell r="DN53">
            <v>-91.942181524648674</v>
          </cell>
          <cell r="DO53">
            <v>-166.74221417214173</v>
          </cell>
          <cell r="DP53">
            <v>251.99164363488609</v>
          </cell>
          <cell r="DQ53">
            <v>-25.515247065916697</v>
          </cell>
          <cell r="DR53">
            <v>17.465021642415977</v>
          </cell>
          <cell r="DS53">
            <v>-38.23466066656556</v>
          </cell>
          <cell r="DT53">
            <v>-282.59412259818453</v>
          </cell>
          <cell r="DU53">
            <v>141.10156593062112</v>
          </cell>
          <cell r="DV53">
            <v>55.205686809999492</v>
          </cell>
          <cell r="DW53">
            <v>33.272512727550975</v>
          </cell>
          <cell r="DX53">
            <v>-121.21549225845206</v>
          </cell>
          <cell r="DY53">
            <v>-28.413603750603983</v>
          </cell>
          <cell r="DZ53">
            <v>-76.316922565687207</v>
          </cell>
          <cell r="EA53">
            <v>-149.87002942558092</v>
          </cell>
          <cell r="EB53">
            <v>-198.86094387026134</v>
          </cell>
          <cell r="EC53">
            <v>-22.948843916450926</v>
          </cell>
          <cell r="ED53">
            <v>32.117675063708361</v>
          </cell>
          <cell r="EE53">
            <v>-53.223151387467851</v>
          </cell>
          <cell r="EF53">
            <v>0.35852340952621375</v>
          </cell>
          <cell r="EG53">
            <v>-76.828913464036646</v>
          </cell>
          <cell r="EH53">
            <v>-101.98292423871362</v>
          </cell>
          <cell r="EI53">
            <v>-90.166409234722551</v>
          </cell>
          <cell r="EJ53">
            <v>11.934403431869043</v>
          </cell>
          <cell r="EK53">
            <v>-10.305257594575437</v>
          </cell>
          <cell r="EL53">
            <v>-38.97567981811153</v>
          </cell>
          <cell r="EM53">
            <v>-11.51308171414118</v>
          </cell>
          <cell r="EN53">
            <v>-37.983605030637705</v>
          </cell>
          <cell r="EO53">
            <v>199.78293273942273</v>
          </cell>
          <cell r="EP53">
            <v>42.280265598283222</v>
          </cell>
          <cell r="EQ53">
            <v>-38.182318146300702</v>
          </cell>
          <cell r="ER53">
            <v>-22.839100279198249</v>
          </cell>
          <cell r="ES53">
            <v>-40.114650208437638</v>
          </cell>
          <cell r="ET53">
            <v>310.67365949793776</v>
          </cell>
          <cell r="EU53">
            <v>-142.97630578082396</v>
          </cell>
          <cell r="EV53">
            <v>1.0021350902279025</v>
          </cell>
          <cell r="EW53">
            <v>8.7771990913542766</v>
          </cell>
          <cell r="EX53">
            <v>-50.110774413844183</v>
          </cell>
          <cell r="EY53">
            <v>-194.33615174999994</v>
          </cell>
          <cell r="EZ53">
            <v>2.3984935899998945</v>
          </cell>
          <cell r="FA53">
            <v>-44.488128859999996</v>
          </cell>
          <cell r="FB53">
            <v>-46.460027110000034</v>
          </cell>
          <cell r="FC53">
            <v>-6.839959030000049</v>
          </cell>
          <cell r="FD53">
            <v>-23.58910620000006</v>
          </cell>
          <cell r="FE53">
            <v>180.95638060000016</v>
          </cell>
          <cell r="FF53">
            <v>-54.518127460000116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39.946685150000036</v>
          </cell>
          <cell r="CU74">
            <v>42.978779430000031</v>
          </cell>
          <cell r="CV74">
            <v>72.486960130000057</v>
          </cell>
          <cell r="CW74">
            <v>47.508445010000287</v>
          </cell>
          <cell r="CX74">
            <v>28.773685250000028</v>
          </cell>
          <cell r="CY74">
            <v>0</v>
          </cell>
          <cell r="CZ74">
            <v>0</v>
          </cell>
          <cell r="DA74">
            <v>12.73951273000003</v>
          </cell>
          <cell r="DB74">
            <v>23.312271290000012</v>
          </cell>
          <cell r="DC74">
            <v>24.200775950000036</v>
          </cell>
          <cell r="DD74">
            <v>28.606250579999994</v>
          </cell>
          <cell r="DE74">
            <v>29.270440500000007</v>
          </cell>
          <cell r="DF74">
            <v>17.712219090000019</v>
          </cell>
          <cell r="DG74">
            <v>13.94750461000001</v>
          </cell>
          <cell r="DH74">
            <v>5.2152012999999897</v>
          </cell>
          <cell r="DI74">
            <v>0.60232552000002215</v>
          </cell>
          <cell r="DJ74">
            <v>8.8579149799999755</v>
          </cell>
          <cell r="DK74">
            <v>-0.25746125000000575</v>
          </cell>
          <cell r="DL74">
            <v>-2.9773612500000013</v>
          </cell>
          <cell r="DM74">
            <v>-0.85749125000000959</v>
          </cell>
          <cell r="DN74">
            <v>-0.50088749999997617</v>
          </cell>
          <cell r="DO74">
            <v>16.420469609999998</v>
          </cell>
          <cell r="DP74">
            <v>-0.45235508000001801</v>
          </cell>
          <cell r="DQ74">
            <v>-0.40356000000002723</v>
          </cell>
          <cell r="DR74">
            <v>-2.7481199999999717</v>
          </cell>
          <cell r="DS74">
            <v>-1.0959987499999784</v>
          </cell>
          <cell r="DT74">
            <v>-0.53696251000002349</v>
          </cell>
          <cell r="DU74">
            <v>-0.17316499999998314</v>
          </cell>
          <cell r="DV74">
            <v>-0.62908750000002556</v>
          </cell>
          <cell r="DW74">
            <v>-0.56256500000000642</v>
          </cell>
          <cell r="DX74">
            <v>-2.8277697500000158</v>
          </cell>
          <cell r="DY74">
            <v>-1.3981524800000216</v>
          </cell>
          <cell r="DZ74">
            <v>-0.5413987399999769</v>
          </cell>
          <cell r="EA74">
            <v>-0.31092999999998483</v>
          </cell>
          <cell r="EB74">
            <v>-1.2555937500000027</v>
          </cell>
          <cell r="EC74">
            <v>-0.62222874999997657</v>
          </cell>
          <cell r="ED74">
            <v>-3.0718347499999936</v>
          </cell>
          <cell r="EE74">
            <v>-1.5758899699999915</v>
          </cell>
          <cell r="EF74">
            <v>-0.69811750000002348</v>
          </cell>
          <cell r="EG74">
            <v>6.7572605199999884</v>
          </cell>
          <cell r="EH74">
            <v>16.976577779999957</v>
          </cell>
          <cell r="EI74">
            <v>2.1579344900000024</v>
          </cell>
          <cell r="EJ74">
            <v>3.7628214999999727</v>
          </cell>
          <cell r="EK74">
            <v>3.4953278699999828</v>
          </cell>
          <cell r="EL74">
            <v>6.0039182300000107</v>
          </cell>
          <cell r="EM74">
            <v>-0.32457375000001321</v>
          </cell>
          <cell r="EN74">
            <v>-2.2296099999999797</v>
          </cell>
          <cell r="EO74">
            <v>-1.0227649999999926</v>
          </cell>
          <cell r="EP74">
            <v>-4.7822972499999992</v>
          </cell>
          <cell r="EQ74">
            <v>-3.9290899999999738</v>
          </cell>
          <cell r="ER74">
            <v>-1.2867162499999836</v>
          </cell>
          <cell r="ES74">
            <v>-0.60106250000001182</v>
          </cell>
          <cell r="ET74">
            <v>-2.3587462500000242</v>
          </cell>
          <cell r="EU74">
            <v>-1.7275937499999827</v>
          </cell>
          <cell r="EV74">
            <v>-9.2832475000000159</v>
          </cell>
          <cell r="EW74">
            <v>-7.277922349999983</v>
          </cell>
          <cell r="EX74">
            <v>-3.9153875000000085</v>
          </cell>
          <cell r="EY74">
            <v>-0.89709499999997888</v>
          </cell>
          <cell r="EZ74">
            <v>-3.3601400000000012</v>
          </cell>
          <cell r="FA74">
            <v>-3.4357175000000097</v>
          </cell>
          <cell r="FB74">
            <v>-4.265235969999992</v>
          </cell>
          <cell r="FC74">
            <v>-3.9233533500000135</v>
          </cell>
          <cell r="FD74">
            <v>-1.4013539000000037</v>
          </cell>
          <cell r="FE74">
            <v>0.94092632000001686</v>
          </cell>
          <cell r="FF74">
            <v>-2.5679209799999967</v>
          </cell>
        </row>
        <row r="87">
          <cell r="S87">
            <v>0.19601300000000066</v>
          </cell>
          <cell r="T87">
            <v>0.1310469999999988</v>
          </cell>
          <cell r="U87">
            <v>0.16401699999999764</v>
          </cell>
          <cell r="V87">
            <v>-0.66773399999999938</v>
          </cell>
          <cell r="W87">
            <v>0.69416499999999814</v>
          </cell>
          <cell r="X87">
            <v>1.7582000000000875E-2</v>
          </cell>
          <cell r="Y87">
            <v>-6.3650000000023965E-3</v>
          </cell>
          <cell r="Z87">
            <v>-7.9019999999978552E-3</v>
          </cell>
          <cell r="AA87">
            <v>1.7227999999999355E-2</v>
          </cell>
          <cell r="AB87">
            <v>1.9845999999997588E-2</v>
          </cell>
          <cell r="AC87">
            <v>-4.031258999999995</v>
          </cell>
          <cell r="AD87">
            <v>2.052399999999821E-2</v>
          </cell>
          <cell r="AE87">
            <v>-7.6488160000000001</v>
          </cell>
          <cell r="AF87">
            <v>2.011099999999999E-2</v>
          </cell>
          <cell r="AG87">
            <v>9.8210000000005238E-3</v>
          </cell>
          <cell r="AH87">
            <v>1.2909000000000503E-2</v>
          </cell>
          <cell r="AI87">
            <v>-1.2443500000000007</v>
          </cell>
          <cell r="AJ87">
            <v>2.2132000000000041E-2</v>
          </cell>
          <cell r="AK87">
            <v>-1.6023000000000565E-2</v>
          </cell>
          <cell r="AL87">
            <v>3.0900000000055883E-4</v>
          </cell>
          <cell r="AM87">
            <v>-3.8486999999999938E-2</v>
          </cell>
          <cell r="AN87">
            <v>-4.930000000005208E-4</v>
          </cell>
          <cell r="AO87">
            <v>-4.7900000000034026E-4</v>
          </cell>
          <cell r="AP87">
            <v>-4.5655999999999253E-2</v>
          </cell>
          <cell r="AQ87">
            <v>3.4700000000054132E-4</v>
          </cell>
          <cell r="AR87">
            <v>1.8059999999993082E-3</v>
          </cell>
          <cell r="AS87">
            <v>2.1019999999998262E-3</v>
          </cell>
          <cell r="AT87">
            <v>-1.2610000000000454E-2</v>
          </cell>
          <cell r="AU87">
            <v>-0.10023699999999902</v>
          </cell>
          <cell r="AV87">
            <v>-5.0779000000000352E-2</v>
          </cell>
          <cell r="AW87">
            <v>-4.509999999999792E-4</v>
          </cell>
          <cell r="AX87">
            <v>-3.4552000000000582E-2</v>
          </cell>
          <cell r="AY87">
            <v>3.0700000000010164E-3</v>
          </cell>
          <cell r="AZ87">
            <v>2.5274999999999714E-2</v>
          </cell>
          <cell r="BA87">
            <v>-3.0745999999999718E-2</v>
          </cell>
          <cell r="BB87">
            <v>-1.1569999999999858E-2</v>
          </cell>
          <cell r="BC87">
            <v>-1.0231000000000989E-2</v>
          </cell>
          <cell r="BD87">
            <v>-8.2379999999995235E-3</v>
          </cell>
          <cell r="BE87">
            <v>6.9040999999999464E-2</v>
          </cell>
          <cell r="BF87">
            <v>-9.5279999999995368E-3</v>
          </cell>
          <cell r="BG87">
            <v>0.10352599999999956</v>
          </cell>
          <cell r="BH87">
            <v>3.588799999999992E-2</v>
          </cell>
          <cell r="BI87">
            <v>-3.7693999999999228E-2</v>
          </cell>
          <cell r="BJ87">
            <v>-0.25263900000000028</v>
          </cell>
          <cell r="BK87">
            <v>0.39332900000000048</v>
          </cell>
          <cell r="BL87">
            <v>0.16232399999999991</v>
          </cell>
          <cell r="BM87">
            <v>-1.8043000000000475E-2</v>
          </cell>
          <cell r="BN87">
            <v>0.13344400000000078</v>
          </cell>
          <cell r="BO87">
            <v>-0.26533300000000093</v>
          </cell>
          <cell r="BP87">
            <v>-0.23489800000000027</v>
          </cell>
          <cell r="BQ87">
            <v>-0.228216999999999</v>
          </cell>
          <cell r="BR87">
            <v>-8.3315000000000694E-2</v>
          </cell>
          <cell r="BS87">
            <v>4.17910000000008E-2</v>
          </cell>
          <cell r="BT87">
            <v>3.5978000000000065E-2</v>
          </cell>
          <cell r="BU87">
            <v>-8.2313000000000969E-2</v>
          </cell>
          <cell r="BV87">
            <v>-8.756900000000023E-2</v>
          </cell>
          <cell r="BW87">
            <v>4.1962000000000721E-2</v>
          </cell>
          <cell r="BX87">
            <v>-7.5799999999999201E-3</v>
          </cell>
          <cell r="BY87">
            <v>1.515500000000003E-2</v>
          </cell>
          <cell r="BZ87">
            <v>0.10117199999999915</v>
          </cell>
          <cell r="CA87">
            <v>-9.8881999999999692E-2</v>
          </cell>
          <cell r="CB87">
            <v>4.6008000000000493E-2</v>
          </cell>
          <cell r="CC87">
            <v>-0.11609800000000003</v>
          </cell>
          <cell r="CD87">
            <v>0.12672599999999967</v>
          </cell>
          <cell r="CE87">
            <v>0.11613000000000007</v>
          </cell>
          <cell r="CF87">
            <v>1.1270000000003222E-3</v>
          </cell>
          <cell r="CG87">
            <v>9.0745999999999327E-2</v>
          </cell>
          <cell r="CH87">
            <v>-0.18270999999999926</v>
          </cell>
          <cell r="CI87">
            <v>-9.2890999999999835E-2</v>
          </cell>
          <cell r="CJ87">
            <v>3.6151999999999518E-2</v>
          </cell>
          <cell r="CK87">
            <v>5.6392999999999915E-2</v>
          </cell>
          <cell r="CL87">
            <v>-1.373400000000391E-2</v>
          </cell>
          <cell r="CM87">
            <v>0.13515699999999242</v>
          </cell>
          <cell r="CN87">
            <v>-1.3883000000006973E-2</v>
          </cell>
          <cell r="CO87">
            <v>6.8848000000002685E-2</v>
          </cell>
          <cell r="CP87">
            <v>-0.66588200000001052</v>
          </cell>
          <cell r="CQ87">
            <v>0.30954000000002591</v>
          </cell>
          <cell r="CR87">
            <v>1.9417000000000684E-2</v>
          </cell>
          <cell r="CS87">
            <v>-0.10885300000000075</v>
          </cell>
          <cell r="CT87">
            <v>0.13155600000000067</v>
          </cell>
          <cell r="CU87">
            <v>0.11108699999999949</v>
          </cell>
          <cell r="CV87">
            <v>-0.10086899999999943</v>
          </cell>
          <cell r="CW87">
            <v>0.14818800000000021</v>
          </cell>
          <cell r="CX87">
            <v>2.5839000000000389E-2</v>
          </cell>
          <cell r="CY87">
            <v>-3.390500000000074E-2</v>
          </cell>
          <cell r="CZ87">
            <v>-4.3638999999999761E-2</v>
          </cell>
          <cell r="DA87">
            <v>-4.2140999999999984E-2</v>
          </cell>
          <cell r="DB87">
            <v>6.6584000000000643E-2</v>
          </cell>
          <cell r="DC87">
            <v>8.2175999999999583E-2</v>
          </cell>
          <cell r="DD87">
            <v>0.14687499999999964</v>
          </cell>
          <cell r="DE87">
            <v>-0.23224899999999948</v>
          </cell>
          <cell r="DF87">
            <v>0.1045499999999997</v>
          </cell>
          <cell r="DG87">
            <v>7.0517000000000607E-2</v>
          </cell>
          <cell r="DH87">
            <v>-1.0980100000000013</v>
          </cell>
          <cell r="DI87">
            <v>0.12682400000000005</v>
          </cell>
          <cell r="DJ87">
            <v>-1.8005999999999744E-2</v>
          </cell>
          <cell r="DK87">
            <v>1.5670000000005402E-3</v>
          </cell>
          <cell r="DL87">
            <v>0.20519100000000012</v>
          </cell>
          <cell r="DM87">
            <v>-2.7025000000000077E-2</v>
          </cell>
          <cell r="DN87">
            <v>-0.2306000000000008</v>
          </cell>
          <cell r="DO87">
            <v>-0.27498800000000045</v>
          </cell>
          <cell r="DP87">
            <v>9.4323000000001045E-2</v>
          </cell>
          <cell r="DQ87">
            <v>2377.6418547900003</v>
          </cell>
          <cell r="DR87">
            <v>1.4041999999790278E-2</v>
          </cell>
          <cell r="DS87">
            <v>-0.13339999999971042</v>
          </cell>
          <cell r="DT87">
            <v>-7.7394000000367669E-2</v>
          </cell>
          <cell r="DU87">
            <v>6.0300000000097498E-2</v>
          </cell>
          <cell r="DV87">
            <v>-7.1230999999897904E-2</v>
          </cell>
          <cell r="DW87">
            <v>6.310799999982919E-2</v>
          </cell>
          <cell r="DX87">
            <v>6.9355999999970663E-2</v>
          </cell>
          <cell r="DY87">
            <v>5.0103000000035536E-2</v>
          </cell>
          <cell r="DZ87">
            <v>-0.16564299999981813</v>
          </cell>
          <cell r="EA87">
            <v>1.6087999999854219E-2</v>
          </cell>
          <cell r="EB87">
            <v>0.14340100000026723</v>
          </cell>
          <cell r="EC87">
            <v>6.6528999999718508E-2</v>
          </cell>
          <cell r="ED87">
            <v>1.0638000000199099E-2</v>
          </cell>
          <cell r="EE87">
            <v>-7.4442999999973836E-2</v>
          </cell>
          <cell r="EF87">
            <v>-0.12193100000013146</v>
          </cell>
          <cell r="EG87">
            <v>-6.0570999999981723E-2</v>
          </cell>
          <cell r="EH87">
            <v>7.1281420000104845E-2</v>
          </cell>
          <cell r="EI87">
            <v>0.33965790999991441</v>
          </cell>
          <cell r="EJ87">
            <v>-0.30454650000001493</v>
          </cell>
          <cell r="EK87">
            <v>-3.9269270000204415E-2</v>
          </cell>
          <cell r="EL87">
            <v>-4.0692029999718216E-2</v>
          </cell>
          <cell r="EM87">
            <v>-3.1598049999956856E-2</v>
          </cell>
          <cell r="EN87">
            <v>6.5255699999852368E-2</v>
          </cell>
          <cell r="EO87">
            <v>4.0128180000010616E-2</v>
          </cell>
          <cell r="EP87">
            <v>-6.3064349999876868E-2</v>
          </cell>
          <cell r="EQ87">
            <v>-4.4284719600000244</v>
          </cell>
          <cell r="ER87">
            <v>4.5437719999881665E-2</v>
          </cell>
          <cell r="ES87">
            <v>4.584536999982447E-2</v>
          </cell>
          <cell r="ET87">
            <v>-0.27168898999980229</v>
          </cell>
          <cell r="EU87">
            <v>-3.0916910000087228E-2</v>
          </cell>
          <cell r="EV87">
            <v>-5.8708419999675243E-2</v>
          </cell>
          <cell r="EW87">
            <v>0.11462886999970578</v>
          </cell>
          <cell r="EX87">
            <v>-9.843122999973275E-2</v>
          </cell>
          <cell r="EY87">
            <v>2.1329960000002757E-2</v>
          </cell>
          <cell r="EZ87">
            <v>4.1248470000027737E-2</v>
          </cell>
          <cell r="FA87">
            <v>-64.813130620000265</v>
          </cell>
          <cell r="FB87">
            <v>-2.3504750000029162E-2</v>
          </cell>
          <cell r="FC87">
            <v>-1.2857090000125027E-2</v>
          </cell>
          <cell r="FD87">
            <v>3.6496660000011616E-2</v>
          </cell>
          <cell r="FE87">
            <v>-5.0117209999825718E-2</v>
          </cell>
          <cell r="FF87">
            <v>6.2606689999938681E-2</v>
          </cell>
        </row>
        <row r="88">
          <cell r="S88">
            <v>1.3400000000000034</v>
          </cell>
          <cell r="T88">
            <v>9.9999999999980105E-3</v>
          </cell>
          <cell r="U88">
            <v>3.3900000000000006</v>
          </cell>
          <cell r="V88">
            <v>-13.29</v>
          </cell>
          <cell r="W88">
            <v>4.41</v>
          </cell>
          <cell r="X88">
            <v>1.0399999999999956</v>
          </cell>
          <cell r="Y88">
            <v>18.97</v>
          </cell>
          <cell r="Z88">
            <v>-3.0000000000001137E-2</v>
          </cell>
          <cell r="AA88">
            <v>25.129999999999995</v>
          </cell>
          <cell r="AB88">
            <v>1.6300000000000097</v>
          </cell>
          <cell r="AC88">
            <v>3.7800000000000011</v>
          </cell>
          <cell r="AD88">
            <v>-0.13000000000000966</v>
          </cell>
          <cell r="AE88">
            <v>-26.709999999999994</v>
          </cell>
          <cell r="AF88">
            <v>1.7999999999999972</v>
          </cell>
          <cell r="AG88">
            <v>2.3700000000000045</v>
          </cell>
          <cell r="AH88">
            <v>-25.87</v>
          </cell>
          <cell r="AI88">
            <v>-1.3099999999999987</v>
          </cell>
          <cell r="AJ88">
            <v>1.2100000000000009</v>
          </cell>
          <cell r="AK88">
            <v>17.519999999999996</v>
          </cell>
          <cell r="AL88">
            <v>0.40999999999999659</v>
          </cell>
          <cell r="AM88">
            <v>20.25</v>
          </cell>
          <cell r="AN88">
            <v>1.4699999999999989</v>
          </cell>
          <cell r="AO88">
            <v>0.54000000000000625</v>
          </cell>
          <cell r="AP88">
            <v>-7.0300000000000011</v>
          </cell>
          <cell r="AQ88">
            <v>-1.480000000000004</v>
          </cell>
          <cell r="AR88">
            <v>3.6700000000000017</v>
          </cell>
          <cell r="AS88">
            <v>1.230000000000004</v>
          </cell>
          <cell r="AT88">
            <v>-31.61</v>
          </cell>
          <cell r="AU88">
            <v>-3.6600000000000037</v>
          </cell>
          <cell r="AV88">
            <v>-2.6299999999999955</v>
          </cell>
          <cell r="AW88">
            <v>19.660000000000004</v>
          </cell>
          <cell r="AX88">
            <v>-11.580000000000005</v>
          </cell>
          <cell r="AY88">
            <v>19.97</v>
          </cell>
          <cell r="AZ88">
            <v>-1.1700000000000017</v>
          </cell>
          <cell r="BA88">
            <v>1.5399999999999991</v>
          </cell>
          <cell r="BB88">
            <v>-4.9399999999999977</v>
          </cell>
          <cell r="BC88">
            <v>-3.3300000000000054</v>
          </cell>
          <cell r="BD88">
            <v>2.9699999999999989</v>
          </cell>
          <cell r="BE88">
            <v>6.960000000000008</v>
          </cell>
          <cell r="BF88">
            <v>-33.04</v>
          </cell>
          <cell r="BG88">
            <v>1.9999999999996021E-2</v>
          </cell>
          <cell r="BH88">
            <v>1.7900000000000063</v>
          </cell>
          <cell r="BI88">
            <v>17.979999999999997</v>
          </cell>
          <cell r="BJ88">
            <v>4.8399999999999963</v>
          </cell>
          <cell r="BK88">
            <v>30.250000000000014</v>
          </cell>
          <cell r="BL88">
            <v>0.73999999999998067</v>
          </cell>
          <cell r="BM88">
            <v>-1.289999999999992</v>
          </cell>
          <cell r="BN88">
            <v>-21.650000000000006</v>
          </cell>
          <cell r="BO88">
            <v>-1.6199999999999974</v>
          </cell>
          <cell r="BP88">
            <v>6.1000000000000014</v>
          </cell>
          <cell r="BQ88">
            <v>-3.970000000000006</v>
          </cell>
          <cell r="BR88">
            <v>-27.019999999999989</v>
          </cell>
          <cell r="BS88">
            <v>0.33999999999999986</v>
          </cell>
          <cell r="BT88">
            <v>-0.78000000000000114</v>
          </cell>
          <cell r="BU88">
            <v>30.639999999999997</v>
          </cell>
          <cell r="BV88">
            <v>4.2299999999999969</v>
          </cell>
          <cell r="BW88">
            <v>30.570000000000007</v>
          </cell>
          <cell r="BX88">
            <v>-2.3799999999999955</v>
          </cell>
          <cell r="BY88">
            <v>0.45000000000000284</v>
          </cell>
          <cell r="BZ88">
            <v>-35.550000000000011</v>
          </cell>
          <cell r="CA88">
            <v>-0.46000000000000085</v>
          </cell>
          <cell r="CB88">
            <v>7.7299999999999969</v>
          </cell>
          <cell r="CC88">
            <v>-2.2999999999999972</v>
          </cell>
          <cell r="CD88">
            <v>-26.449999999999996</v>
          </cell>
          <cell r="CE88">
            <v>-2.9200000000000017</v>
          </cell>
          <cell r="CF88">
            <v>-1.5500000000000007</v>
          </cell>
          <cell r="CG88">
            <v>29.349999999999998</v>
          </cell>
          <cell r="CH88">
            <v>4.6900000000000048</v>
          </cell>
          <cell r="CI88">
            <v>32.75</v>
          </cell>
          <cell r="CJ88">
            <v>2.9700000000000131</v>
          </cell>
          <cell r="CK88">
            <v>-1.6600000000000108</v>
          </cell>
          <cell r="CL88">
            <v>-41.190000000000012</v>
          </cell>
          <cell r="CM88">
            <v>-1.6799999999999926</v>
          </cell>
          <cell r="CN88">
            <v>-0.64000000000000057</v>
          </cell>
          <cell r="CO88">
            <v>2.4299999999999997</v>
          </cell>
          <cell r="CP88">
            <v>-29.75</v>
          </cell>
          <cell r="CQ88">
            <v>-2.4699999999999953</v>
          </cell>
          <cell r="CR88">
            <v>-0.32000000000000384</v>
          </cell>
          <cell r="CS88">
            <v>19.449999999999996</v>
          </cell>
          <cell r="CT88">
            <v>14.410000000000004</v>
          </cell>
          <cell r="CU88">
            <v>20.13000000000001</v>
          </cell>
          <cell r="CV88">
            <v>17.209999999999994</v>
          </cell>
          <cell r="CW88">
            <v>13.969999999999999</v>
          </cell>
          <cell r="CX88">
            <v>-52.650000000000006</v>
          </cell>
          <cell r="CY88">
            <v>8.7299999999999898</v>
          </cell>
          <cell r="CZ88">
            <v>-3.0499999999999972</v>
          </cell>
          <cell r="DA88">
            <v>0.37000000000000455</v>
          </cell>
          <cell r="DB88">
            <v>-31.22999999999999</v>
          </cell>
          <cell r="DC88">
            <v>2.5799999999999983</v>
          </cell>
          <cell r="DD88">
            <v>3.0799999999999983</v>
          </cell>
          <cell r="DE88">
            <v>13.659999999999997</v>
          </cell>
          <cell r="DF88">
            <v>0.60000000000000142</v>
          </cell>
          <cell r="DG88">
            <v>36.280000000000008</v>
          </cell>
          <cell r="DH88">
            <v>5.9499999999999886</v>
          </cell>
          <cell r="DI88">
            <v>2.8900000000000006</v>
          </cell>
          <cell r="DJ88">
            <v>-32.92</v>
          </cell>
          <cell r="DK88">
            <v>10.049999999999997</v>
          </cell>
          <cell r="DL88">
            <v>3.3200000000000216</v>
          </cell>
          <cell r="DM88">
            <v>5.3299999999999841</v>
          </cell>
          <cell r="DN88">
            <v>-17.879999999999995</v>
          </cell>
          <cell r="DO88">
            <v>2.1801899999999819</v>
          </cell>
          <cell r="DP88">
            <v>2.8260860000000179</v>
          </cell>
          <cell r="DQ88">
            <v>7.2118949999999984</v>
          </cell>
          <cell r="DR88">
            <v>10.017542000000006</v>
          </cell>
          <cell r="DS88">
            <v>3.4500639999999834</v>
          </cell>
          <cell r="DT88">
            <v>4.8119720000000115</v>
          </cell>
          <cell r="DU88">
            <v>2.3861299999999943</v>
          </cell>
          <cell r="DV88">
            <v>-45.568859999999994</v>
          </cell>
          <cell r="DW88">
            <v>12.791212000000009</v>
          </cell>
          <cell r="DX88">
            <v>6.6717399999999856</v>
          </cell>
          <cell r="DY88">
            <v>11.581674000000007</v>
          </cell>
          <cell r="DZ88">
            <v>-16.051359000000005</v>
          </cell>
          <cell r="EA88">
            <v>3.3074969999999979</v>
          </cell>
          <cell r="EB88">
            <v>6.3568039999999968</v>
          </cell>
          <cell r="EC88">
            <v>13.129102000000017</v>
          </cell>
          <cell r="ED88">
            <v>3.6111589999999865</v>
          </cell>
          <cell r="EE88">
            <v>4.7424170000000032</v>
          </cell>
          <cell r="EF88">
            <v>7.9879990000000021</v>
          </cell>
          <cell r="EG88">
            <v>2.1493680000000097</v>
          </cell>
          <cell r="EH88">
            <v>-57.891458000000014</v>
          </cell>
          <cell r="EI88">
            <v>9.878861999999998</v>
          </cell>
          <cell r="EJ88">
            <v>6.8338610000000131</v>
          </cell>
          <cell r="EK88">
            <v>15.685202000000004</v>
          </cell>
          <cell r="EL88">
            <v>-9.2076660000000032</v>
          </cell>
          <cell r="EM88">
            <v>5.8680919999999901</v>
          </cell>
          <cell r="EN88">
            <v>2.8535380000000146</v>
          </cell>
          <cell r="EO88">
            <v>10.685962999999887</v>
          </cell>
          <cell r="EP88">
            <v>9.9448970000000969</v>
          </cell>
          <cell r="EQ88">
            <v>10.235943000000006</v>
          </cell>
          <cell r="ER88">
            <v>10.315781999999999</v>
          </cell>
          <cell r="ES88">
            <v>2.8261619999999965</v>
          </cell>
          <cell r="ET88">
            <v>-43.316856000000001</v>
          </cell>
          <cell r="EU88">
            <v>31.339284000000006</v>
          </cell>
          <cell r="EV88">
            <v>21.893656000000007</v>
          </cell>
          <cell r="EW88">
            <v>18.617623000000009</v>
          </cell>
          <cell r="EX88">
            <v>2.9312399999999741</v>
          </cell>
          <cell r="EY88">
            <v>40.275192000000033</v>
          </cell>
          <cell r="EZ88">
            <v>18.232179999999971</v>
          </cell>
          <cell r="FA88">
            <v>38.444157000000018</v>
          </cell>
          <cell r="FB88">
            <v>19.670925000000011</v>
          </cell>
          <cell r="FC88">
            <v>15.68662999999998</v>
          </cell>
          <cell r="FD88">
            <v>13.794105999999942</v>
          </cell>
          <cell r="FE88">
            <v>19.701720000000023</v>
          </cell>
          <cell r="FF88">
            <v>-54.560344999999984</v>
          </cell>
        </row>
        <row r="100">
          <cell r="S100">
            <v>487.97168796000005</v>
          </cell>
          <cell r="T100">
            <v>16.791214159999981</v>
          </cell>
          <cell r="U100">
            <v>57.801999529999193</v>
          </cell>
          <cell r="V100">
            <v>4.4288024799998311</v>
          </cell>
          <cell r="W100">
            <v>71.435276180000983</v>
          </cell>
          <cell r="X100">
            <v>39.813575350000974</v>
          </cell>
          <cell r="Y100">
            <v>105.50957018000008</v>
          </cell>
          <cell r="Z100">
            <v>29.634261799998967</v>
          </cell>
          <cell r="AA100">
            <v>69.961709109999902</v>
          </cell>
          <cell r="AB100">
            <v>55.592088320000585</v>
          </cell>
          <cell r="AC100">
            <v>60.089800269998705</v>
          </cell>
          <cell r="AD100">
            <v>434.00725147000048</v>
          </cell>
          <cell r="AE100">
            <v>80.099487949999457</v>
          </cell>
          <cell r="AF100">
            <v>-8.131770859999051</v>
          </cell>
          <cell r="AG100">
            <v>69.108885929998905</v>
          </cell>
          <cell r="AH100">
            <v>85.030733780001356</v>
          </cell>
          <cell r="AI100">
            <v>61.950511430000006</v>
          </cell>
          <cell r="AJ100">
            <v>120.98975203999998</v>
          </cell>
          <cell r="AK100">
            <v>56.3466863499998</v>
          </cell>
          <cell r="AL100">
            <v>-36.313629770001171</v>
          </cell>
          <cell r="AM100">
            <v>32.204422740001064</v>
          </cell>
          <cell r="AN100">
            <v>52.604379479999807</v>
          </cell>
          <cell r="AO100">
            <v>60.617412269998567</v>
          </cell>
          <cell r="AP100">
            <v>483.087784190001</v>
          </cell>
          <cell r="AQ100">
            <v>-606.38732245999836</v>
          </cell>
          <cell r="AR100">
            <v>66.268083119998664</v>
          </cell>
          <cell r="AS100">
            <v>78.420180119999713</v>
          </cell>
          <cell r="AT100">
            <v>124.04098382000029</v>
          </cell>
          <cell r="AU100">
            <v>76.962877860000845</v>
          </cell>
          <cell r="AV100">
            <v>175.65507059999891</v>
          </cell>
          <cell r="AW100">
            <v>78.003391310000552</v>
          </cell>
          <cell r="AX100">
            <v>77.286752019999767</v>
          </cell>
          <cell r="AY100">
            <v>41.82724312999926</v>
          </cell>
          <cell r="AZ100">
            <v>96.22485929999948</v>
          </cell>
          <cell r="BA100">
            <v>94.35966295000253</v>
          </cell>
          <cell r="BB100">
            <v>78.218582329999663</v>
          </cell>
          <cell r="BC100">
            <v>9.9775038999996468</v>
          </cell>
          <cell r="BD100">
            <v>54.248478819999036</v>
          </cell>
          <cell r="BE100">
            <v>37.389518740000312</v>
          </cell>
          <cell r="BF100">
            <v>70.368733809999867</v>
          </cell>
          <cell r="BG100">
            <v>-5.1862957899993489</v>
          </cell>
          <cell r="BH100">
            <v>79.953912529998888</v>
          </cell>
          <cell r="BI100">
            <v>15.192888260001382</v>
          </cell>
          <cell r="BJ100">
            <v>50.548939829999654</v>
          </cell>
          <cell r="BK100">
            <v>-18.388439800000924</v>
          </cell>
          <cell r="BL100">
            <v>62.625608990000728</v>
          </cell>
          <cell r="BM100">
            <v>-115.91758772999947</v>
          </cell>
          <cell r="BN100">
            <v>170.97104920999936</v>
          </cell>
          <cell r="BO100">
            <v>1.67885521000062</v>
          </cell>
          <cell r="BP100">
            <v>42.761794259999988</v>
          </cell>
          <cell r="BQ100">
            <v>145.66312694999942</v>
          </cell>
          <cell r="BR100">
            <v>49.814268190000803</v>
          </cell>
          <cell r="BS100">
            <v>38.619176069999412</v>
          </cell>
          <cell r="BT100">
            <v>69.649935759999607</v>
          </cell>
          <cell r="BU100">
            <v>28.131414469999982</v>
          </cell>
          <cell r="BV100">
            <v>1.8787949899997329</v>
          </cell>
          <cell r="BW100">
            <v>-17.988865100000112</v>
          </cell>
          <cell r="BX100">
            <v>3.2180079299996578</v>
          </cell>
          <cell r="BY100">
            <v>-50.192815889998201</v>
          </cell>
          <cell r="BZ100">
            <v>97.773251880000316</v>
          </cell>
          <cell r="CA100">
            <v>-0.65204159000131767</v>
          </cell>
          <cell r="CB100">
            <v>-1.8323205199994845</v>
          </cell>
          <cell r="CC100">
            <v>83.767638929999521</v>
          </cell>
          <cell r="CD100">
            <v>31.83387594999931</v>
          </cell>
          <cell r="CE100">
            <v>117.56517531999998</v>
          </cell>
          <cell r="CF100">
            <v>111.18282571000054</v>
          </cell>
          <cell r="CG100">
            <v>72.547954390000086</v>
          </cell>
          <cell r="CH100">
            <v>-11.842085740000584</v>
          </cell>
          <cell r="CI100">
            <v>73.059395390000645</v>
          </cell>
          <cell r="CJ100">
            <v>50.635371700000178</v>
          </cell>
          <cell r="CK100">
            <v>78.813798610000049</v>
          </cell>
          <cell r="CL100">
            <v>99.835221549999005</v>
          </cell>
          <cell r="CM100">
            <v>4.2133505700003298</v>
          </cell>
          <cell r="CN100">
            <v>63.41993377000108</v>
          </cell>
          <cell r="CO100">
            <v>79.424904569999853</v>
          </cell>
          <cell r="CP100">
            <v>131.02890606000074</v>
          </cell>
          <cell r="CQ100">
            <v>163.11226286999772</v>
          </cell>
          <cell r="CR100">
            <v>33.311090200000763</v>
          </cell>
          <cell r="CS100">
            <v>90.632868510001572</v>
          </cell>
          <cell r="CT100">
            <v>38.539783079999324</v>
          </cell>
          <cell r="CU100">
            <v>54.104479310000897</v>
          </cell>
          <cell r="CV100">
            <v>63.450701639998442</v>
          </cell>
          <cell r="CW100">
            <v>162.81489779999902</v>
          </cell>
          <cell r="CX100">
            <v>54.057508280002367</v>
          </cell>
          <cell r="CY100">
            <v>16.760477100000571</v>
          </cell>
          <cell r="CZ100">
            <v>42.722448629998325</v>
          </cell>
          <cell r="DA100">
            <v>142.91166418999819</v>
          </cell>
          <cell r="DB100">
            <v>81.559311210001397</v>
          </cell>
          <cell r="DC100">
            <v>84.986961489999885</v>
          </cell>
          <cell r="DD100">
            <v>79.338141259999247</v>
          </cell>
          <cell r="DE100">
            <v>21.407324140000128</v>
          </cell>
          <cell r="DF100">
            <v>34.362164690001009</v>
          </cell>
          <cell r="DG100">
            <v>-4.172114099999817</v>
          </cell>
          <cell r="DH100">
            <v>93.519568859999708</v>
          </cell>
          <cell r="DI100">
            <v>59.188179119999404</v>
          </cell>
          <cell r="DJ100">
            <v>243.44520555000054</v>
          </cell>
          <cell r="DK100">
            <v>65.921920250002586</v>
          </cell>
          <cell r="DL100">
            <v>9.0601329599976452</v>
          </cell>
          <cell r="DM100">
            <v>51.015894629999821</v>
          </cell>
          <cell r="DN100">
            <v>33.342442550001579</v>
          </cell>
          <cell r="DO100">
            <v>116.13285039000039</v>
          </cell>
          <cell r="DP100">
            <v>48.191626259997065</v>
          </cell>
          <cell r="DQ100">
            <v>64.126412040001014</v>
          </cell>
          <cell r="DR100">
            <v>61.602297709998311</v>
          </cell>
          <cell r="DS100">
            <v>-42.969628610000655</v>
          </cell>
          <cell r="DT100">
            <v>70.741792619999615</v>
          </cell>
          <cell r="DU100">
            <v>105.08960282999942</v>
          </cell>
          <cell r="DV100">
            <v>76.403726200000165</v>
          </cell>
          <cell r="DW100">
            <v>101.89874371000406</v>
          </cell>
          <cell r="DX100">
            <v>59.722351360000175</v>
          </cell>
          <cell r="DY100">
            <v>64.645056210001712</v>
          </cell>
          <cell r="DZ100">
            <v>57.350677910000741</v>
          </cell>
          <cell r="EA100">
            <v>128.13637043999734</v>
          </cell>
          <cell r="EB100">
            <v>84.18765550000353</v>
          </cell>
          <cell r="EC100">
            <v>89.07978565999656</v>
          </cell>
          <cell r="ED100">
            <v>69.437420610000117</v>
          </cell>
          <cell r="EE100">
            <v>89.229532370003653</v>
          </cell>
          <cell r="EF100">
            <v>69.997508739996192</v>
          </cell>
          <cell r="EG100">
            <v>55.630372980001994</v>
          </cell>
          <cell r="EH100">
            <v>111.45222439999816</v>
          </cell>
          <cell r="EI100">
            <v>81.390082379999512</v>
          </cell>
          <cell r="EJ100">
            <v>64.824004000000059</v>
          </cell>
          <cell r="EK100">
            <v>57.68845095999859</v>
          </cell>
          <cell r="EL100">
            <v>65.435777540002164</v>
          </cell>
          <cell r="EM100">
            <v>151.44254560000081</v>
          </cell>
          <cell r="EN100">
            <v>133.93150937999781</v>
          </cell>
          <cell r="EO100">
            <v>25.908658220001598</v>
          </cell>
          <cell r="EP100">
            <v>1.3328844299994671</v>
          </cell>
          <cell r="EQ100">
            <v>5.5666869100077747</v>
          </cell>
          <cell r="ER100">
            <v>-232.25283493000825</v>
          </cell>
          <cell r="ES100">
            <v>126.17281829000422</v>
          </cell>
          <cell r="ET100">
            <v>119.21567209999739</v>
          </cell>
          <cell r="EU100">
            <v>42.549901839996892</v>
          </cell>
          <cell r="EV100">
            <v>-35.010168829996474</v>
          </cell>
          <cell r="EW100">
            <v>127.39537119999841</v>
          </cell>
          <cell r="EX100">
            <v>119.7636611300004</v>
          </cell>
          <cell r="EY100">
            <v>97.810305759996481</v>
          </cell>
          <cell r="EZ100">
            <v>16.506819990001532</v>
          </cell>
          <cell r="FA100">
            <v>16.456449159999465</v>
          </cell>
          <cell r="FB100">
            <v>113.08876463000161</v>
          </cell>
          <cell r="FC100">
            <v>31.883254730002591</v>
          </cell>
          <cell r="FD100">
            <v>37.052884289996655</v>
          </cell>
          <cell r="FE100">
            <v>61.331290410002111</v>
          </cell>
          <cell r="FF100">
            <v>117.26973502999863</v>
          </cell>
        </row>
        <row r="103">
          <cell r="S103">
            <v>10.779008959999828</v>
          </cell>
          <cell r="T103">
            <v>1.5988015100000439</v>
          </cell>
          <cell r="U103">
            <v>8.9247706899999457</v>
          </cell>
          <cell r="V103">
            <v>-13.25438599999984</v>
          </cell>
          <cell r="W103">
            <v>-25.162128880000182</v>
          </cell>
          <cell r="X103">
            <v>53.808614890000058</v>
          </cell>
          <cell r="Y103">
            <v>-70.421787970000196</v>
          </cell>
          <cell r="Z103">
            <v>43.42149422</v>
          </cell>
          <cell r="AA103">
            <v>64.712518850000151</v>
          </cell>
          <cell r="AB103">
            <v>-133.16120636000005</v>
          </cell>
          <cell r="AC103">
            <v>142.48236055999985</v>
          </cell>
          <cell r="AD103">
            <v>32.916014149999796</v>
          </cell>
          <cell r="AE103">
            <v>-126.34677107999983</v>
          </cell>
          <cell r="AF103">
            <v>161.41847454000003</v>
          </cell>
          <cell r="AG103">
            <v>155.37624701000016</v>
          </cell>
          <cell r="AH103">
            <v>-66.768868030000021</v>
          </cell>
          <cell r="AI103">
            <v>49.12488615999996</v>
          </cell>
          <cell r="AJ103">
            <v>-282.67612395000003</v>
          </cell>
          <cell r="AK103">
            <v>-14.350678429999789</v>
          </cell>
          <cell r="AL103">
            <v>84.358955319999723</v>
          </cell>
          <cell r="AM103">
            <v>-50.260604119999925</v>
          </cell>
          <cell r="AN103">
            <v>-58.11475463000022</v>
          </cell>
          <cell r="AO103">
            <v>135.98487393000005</v>
          </cell>
          <cell r="AP103">
            <v>368.35286385999996</v>
          </cell>
          <cell r="AQ103">
            <v>-357.91918931000009</v>
          </cell>
          <cell r="AR103">
            <v>188.2586292000002</v>
          </cell>
          <cell r="AS103">
            <v>-135.91259324999999</v>
          </cell>
          <cell r="AT103">
            <v>-120.93540300999996</v>
          </cell>
          <cell r="AU103">
            <v>60.199297709999996</v>
          </cell>
          <cell r="AV103">
            <v>18.875802689999887</v>
          </cell>
          <cell r="AW103">
            <v>143.75680508000016</v>
          </cell>
          <cell r="AX103">
            <v>162.8089722499999</v>
          </cell>
          <cell r="AY103">
            <v>240.97270664000007</v>
          </cell>
          <cell r="AZ103">
            <v>206.96197774000029</v>
          </cell>
          <cell r="BA103">
            <v>344.56363592999992</v>
          </cell>
          <cell r="BB103">
            <v>784.01798057999986</v>
          </cell>
          <cell r="BC103">
            <v>-1141.8668866500002</v>
          </cell>
          <cell r="BD103">
            <v>953.91295471999865</v>
          </cell>
          <cell r="BE103">
            <v>-173.11764441999912</v>
          </cell>
          <cell r="BF103">
            <v>123.37625496000055</v>
          </cell>
          <cell r="BG103">
            <v>-45.791235199999392</v>
          </cell>
          <cell r="BH103">
            <v>-691.24380837000058</v>
          </cell>
          <cell r="BI103">
            <v>-256.19897111000023</v>
          </cell>
          <cell r="BJ103">
            <v>-264.27983929000015</v>
          </cell>
          <cell r="BK103">
            <v>-82.54783961999965</v>
          </cell>
          <cell r="BL103">
            <v>-59.447926190000317</v>
          </cell>
          <cell r="BM103">
            <v>161.91998086000035</v>
          </cell>
          <cell r="BN103">
            <v>31.939827669999886</v>
          </cell>
          <cell r="BO103">
            <v>-371.45875678999937</v>
          </cell>
          <cell r="BP103">
            <v>32.378861170000164</v>
          </cell>
          <cell r="BQ103">
            <v>122.69371960000012</v>
          </cell>
          <cell r="BR103">
            <v>-266.24703320000003</v>
          </cell>
          <cell r="BS103">
            <v>146.35887958000012</v>
          </cell>
          <cell r="BT103">
            <v>-261.34241738000003</v>
          </cell>
          <cell r="BU103">
            <v>-41.793454220000058</v>
          </cell>
          <cell r="BV103">
            <v>65.121195050000097</v>
          </cell>
          <cell r="BW103">
            <v>102.02847077000013</v>
          </cell>
          <cell r="BX103">
            <v>-132.15211189000013</v>
          </cell>
          <cell r="BY103">
            <v>76.985417789999929</v>
          </cell>
          <cell r="BZ103">
            <v>422.22886627999981</v>
          </cell>
          <cell r="CA103">
            <v>-417.9453876299998</v>
          </cell>
          <cell r="CB103">
            <v>-139.20754768000006</v>
          </cell>
          <cell r="CC103">
            <v>145.86498133999987</v>
          </cell>
          <cell r="CD103">
            <v>111.10209424999994</v>
          </cell>
          <cell r="CE103">
            <v>-22.158240029999774</v>
          </cell>
          <cell r="CF103">
            <v>125.61391579999997</v>
          </cell>
          <cell r="CG103">
            <v>24.378734359999726</v>
          </cell>
          <cell r="CH103">
            <v>-51.209510949999867</v>
          </cell>
          <cell r="CI103">
            <v>-68.613664780000363</v>
          </cell>
          <cell r="CJ103">
            <v>-4.9000832199999422</v>
          </cell>
          <cell r="CK103">
            <v>44.975010950000069</v>
          </cell>
          <cell r="CL103">
            <v>710.50768341999992</v>
          </cell>
          <cell r="CM103">
            <v>-262.52748791999988</v>
          </cell>
          <cell r="CN103">
            <v>-244.91688552000005</v>
          </cell>
          <cell r="CO103">
            <v>54.165656309999804</v>
          </cell>
          <cell r="CP103">
            <v>59.304539410000189</v>
          </cell>
          <cell r="CQ103">
            <v>-165.09603764000008</v>
          </cell>
          <cell r="CR103">
            <v>50.503478279999854</v>
          </cell>
          <cell r="CS103">
            <v>-200.26339819999976</v>
          </cell>
          <cell r="CT103">
            <v>-31.576016620000246</v>
          </cell>
          <cell r="CU103">
            <v>287.7698022699999</v>
          </cell>
          <cell r="CV103">
            <v>-262.71587634999969</v>
          </cell>
          <cell r="CW103">
            <v>267.21973421999951</v>
          </cell>
          <cell r="CX103">
            <v>271.89714011000018</v>
          </cell>
          <cell r="CY103">
            <v>-103.21637675999932</v>
          </cell>
          <cell r="CZ103">
            <v>74.531377290000137</v>
          </cell>
          <cell r="DA103">
            <v>407.14212337000004</v>
          </cell>
          <cell r="DB103">
            <v>-33.319472399999995</v>
          </cell>
          <cell r="DC103">
            <v>-152.45331456000054</v>
          </cell>
          <cell r="DD103">
            <v>-11.316117699999722</v>
          </cell>
          <cell r="DE103">
            <v>182.97299174000045</v>
          </cell>
          <cell r="DF103">
            <v>40.146427190000395</v>
          </cell>
          <cell r="DG103">
            <v>-87.213737570000376</v>
          </cell>
          <cell r="DH103">
            <v>-603.16986074000067</v>
          </cell>
          <cell r="DI103">
            <v>381.67607815999997</v>
          </cell>
          <cell r="DJ103">
            <v>-599.20662797999978</v>
          </cell>
          <cell r="DK103">
            <v>59.526427879999801</v>
          </cell>
          <cell r="DL103">
            <v>146.89841865000005</v>
          </cell>
          <cell r="DM103">
            <v>-113.13024943999983</v>
          </cell>
          <cell r="DN103">
            <v>-153.99131809999994</v>
          </cell>
          <cell r="DO103">
            <v>124.76826022</v>
          </cell>
          <cell r="DP103">
            <v>-55.012668320000103</v>
          </cell>
          <cell r="DQ103">
            <v>-60.308146829999941</v>
          </cell>
          <cell r="DR103">
            <v>18.587282959999925</v>
          </cell>
          <cell r="DS103">
            <v>-189.54435757999983</v>
          </cell>
          <cell r="DT103">
            <v>23.790993359999959</v>
          </cell>
          <cell r="DU103">
            <v>44.041635009999993</v>
          </cell>
          <cell r="DV103">
            <v>377.03125114999983</v>
          </cell>
          <cell r="DW103">
            <v>-62.90431911000087</v>
          </cell>
          <cell r="DX103">
            <v>74.209720010000069</v>
          </cell>
          <cell r="DY103">
            <v>-73.665493460000107</v>
          </cell>
          <cell r="DZ103">
            <v>-8.8538249000000633</v>
          </cell>
          <cell r="EA103">
            <v>-45.459312249999812</v>
          </cell>
          <cell r="EB103">
            <v>33.495132560000002</v>
          </cell>
          <cell r="EC103">
            <v>21.804385969999885</v>
          </cell>
          <cell r="ED103">
            <v>-102.29940727999985</v>
          </cell>
          <cell r="EE103">
            <v>-18.936911370000075</v>
          </cell>
          <cell r="EF103">
            <v>-46.9806858500001</v>
          </cell>
          <cell r="EG103">
            <v>-45.634420229999932</v>
          </cell>
          <cell r="EH103">
            <v>-136.42349227999989</v>
          </cell>
          <cell r="EI103">
            <v>11.61276308000032</v>
          </cell>
          <cell r="EJ103">
            <v>7.6317388899999514</v>
          </cell>
          <cell r="EK103">
            <v>-52.476030799999762</v>
          </cell>
          <cell r="EL103">
            <v>-43.916599190000113</v>
          </cell>
          <cell r="EM103">
            <v>29.068552659999966</v>
          </cell>
          <cell r="EN103">
            <v>131.19099863000014</v>
          </cell>
          <cell r="EO103">
            <v>-89.625005120000083</v>
          </cell>
          <cell r="EP103">
            <v>-24.553632040000082</v>
          </cell>
          <cell r="EQ103">
            <v>66.455376279999996</v>
          </cell>
          <cell r="ER103">
            <v>171.08195529000017</v>
          </cell>
          <cell r="ES103">
            <v>444.50881013999947</v>
          </cell>
          <cell r="ET103">
            <v>139.43341529000031</v>
          </cell>
          <cell r="EU103">
            <v>229.27341208999883</v>
          </cell>
          <cell r="EV103">
            <v>-374.92102026999976</v>
          </cell>
          <cell r="EW103">
            <v>-14.525237849999826</v>
          </cell>
          <cell r="EX103">
            <v>-61.448270380000167</v>
          </cell>
          <cell r="EY103">
            <v>-195.08807843000011</v>
          </cell>
          <cell r="EZ103">
            <v>-95.492733219999877</v>
          </cell>
          <cell r="FA103">
            <v>108.87956083999995</v>
          </cell>
          <cell r="FB103">
            <v>-19.042802950000123</v>
          </cell>
          <cell r="FC103">
            <v>-3.0410571399999071</v>
          </cell>
          <cell r="FD103">
            <v>23.179079839999645</v>
          </cell>
          <cell r="FE103">
            <v>110.7865245700001</v>
          </cell>
          <cell r="FF103">
            <v>150.76021115000026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317.37621432999998</v>
          </cell>
          <cell r="CI105">
            <v>82</v>
          </cell>
          <cell r="CJ105">
            <v>50</v>
          </cell>
          <cell r="CK105">
            <v>14.707757739999977</v>
          </cell>
          <cell r="CL105">
            <v>100</v>
          </cell>
          <cell r="CM105">
            <v>0</v>
          </cell>
          <cell r="CN105">
            <v>0</v>
          </cell>
          <cell r="CO105">
            <v>165</v>
          </cell>
          <cell r="CP105">
            <v>-15</v>
          </cell>
          <cell r="CQ105">
            <v>-10</v>
          </cell>
          <cell r="CR105">
            <v>0</v>
          </cell>
          <cell r="CS105">
            <v>0</v>
          </cell>
          <cell r="CT105">
            <v>0</v>
          </cell>
          <cell r="CU105">
            <v>5.8999999999999773</v>
          </cell>
          <cell r="CV105">
            <v>0</v>
          </cell>
          <cell r="CW105">
            <v>-5.8999999999999773</v>
          </cell>
          <cell r="CX105">
            <v>-2.4553199999999151</v>
          </cell>
          <cell r="CY105">
            <v>0</v>
          </cell>
          <cell r="CZ105">
            <v>100</v>
          </cell>
          <cell r="DA105">
            <v>157.82502049999994</v>
          </cell>
          <cell r="DB105">
            <v>-93.247636800000237</v>
          </cell>
          <cell r="DC105">
            <v>-10</v>
          </cell>
          <cell r="DD105">
            <v>-4.0519089199999598</v>
          </cell>
          <cell r="DE105">
            <v>9.4423327099999597</v>
          </cell>
          <cell r="DF105">
            <v>35.200000000000045</v>
          </cell>
          <cell r="DG105">
            <v>-59.5</v>
          </cell>
          <cell r="DH105">
            <v>-19.840745799999922</v>
          </cell>
          <cell r="DI105">
            <v>0</v>
          </cell>
          <cell r="DJ105">
            <v>-2.0229610600000569</v>
          </cell>
          <cell r="DK105">
            <v>0</v>
          </cell>
          <cell r="DL105">
            <v>25.020995110000058</v>
          </cell>
          <cell r="DM105">
            <v>-3.4443299800000204</v>
          </cell>
          <cell r="DN105">
            <v>-160.80557047000002</v>
          </cell>
          <cell r="DO105">
            <v>12.883596629999943</v>
          </cell>
          <cell r="DP105">
            <v>-2.3247807499999453</v>
          </cell>
          <cell r="DQ105">
            <v>-1</v>
          </cell>
          <cell r="DR105">
            <v>23</v>
          </cell>
          <cell r="DS105">
            <v>-30.024564490000103</v>
          </cell>
          <cell r="DT105">
            <v>-0.18573880000008103</v>
          </cell>
          <cell r="DU105">
            <v>-2</v>
          </cell>
          <cell r="DV105">
            <v>0</v>
          </cell>
          <cell r="DW105">
            <v>-1</v>
          </cell>
          <cell r="DX105">
            <v>-49.466373649999923</v>
          </cell>
          <cell r="DY105">
            <v>-2</v>
          </cell>
          <cell r="DZ105">
            <v>-5.754091639999956</v>
          </cell>
          <cell r="EA105">
            <v>-4.5157743199999913</v>
          </cell>
          <cell r="EB105">
            <v>-1.5280115399999659</v>
          </cell>
          <cell r="EC105">
            <v>-2.6279543399999739</v>
          </cell>
          <cell r="ED105">
            <v>34.992549989999929</v>
          </cell>
          <cell r="EE105">
            <v>-32.763777669999968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48.297835729999974</v>
          </cell>
          <cell r="EK105">
            <v>-2.5</v>
          </cell>
          <cell r="EL105">
            <v>-14.40432852999993</v>
          </cell>
          <cell r="EM105">
            <v>-12</v>
          </cell>
          <cell r="EN105">
            <v>25</v>
          </cell>
          <cell r="EO105">
            <v>-14</v>
          </cell>
          <cell r="EP105">
            <v>4.1978236900000638</v>
          </cell>
          <cell r="EQ105">
            <v>77.5</v>
          </cell>
          <cell r="ER105">
            <v>14</v>
          </cell>
          <cell r="ES105">
            <v>167.5</v>
          </cell>
          <cell r="ET105">
            <v>-91.456476769999995</v>
          </cell>
          <cell r="EU105">
            <v>-81</v>
          </cell>
          <cell r="EV105">
            <v>0</v>
          </cell>
          <cell r="EW105">
            <v>-309.97466900000006</v>
          </cell>
          <cell r="EX105">
            <v>-17.245778330000007</v>
          </cell>
          <cell r="EY105">
            <v>-8.25</v>
          </cell>
          <cell r="EZ105">
            <v>-23.111364530000003</v>
          </cell>
          <cell r="FA105">
            <v>-22.85714286000001</v>
          </cell>
          <cell r="FB105">
            <v>-47.857142859999954</v>
          </cell>
          <cell r="FC105">
            <v>-52.35714286000001</v>
          </cell>
          <cell r="FD105">
            <v>-24.35714286000001</v>
          </cell>
          <cell r="FE105">
            <v>-71.448796889999983</v>
          </cell>
          <cell r="FF105">
            <v>-64.357142840000023</v>
          </cell>
        </row>
        <row r="106">
          <cell r="S106">
            <v>24.678786510000464</v>
          </cell>
          <cell r="T106">
            <v>34.879166279999936</v>
          </cell>
          <cell r="U106">
            <v>44.497548199999983</v>
          </cell>
          <cell r="V106">
            <v>25.978192139999919</v>
          </cell>
          <cell r="W106">
            <v>42.388224649999756</v>
          </cell>
          <cell r="X106">
            <v>-18.431272390000231</v>
          </cell>
          <cell r="Y106">
            <v>-6.8492745999997169</v>
          </cell>
          <cell r="Z106">
            <v>2.0613530999994509</v>
          </cell>
          <cell r="AA106">
            <v>-2.8398970499997631</v>
          </cell>
          <cell r="AB106">
            <v>39.882936390000395</v>
          </cell>
          <cell r="AC106">
            <v>-97.074116949999734</v>
          </cell>
          <cell r="AD106">
            <v>209.29955900999994</v>
          </cell>
          <cell r="AE106">
            <v>63.360901549999653</v>
          </cell>
          <cell r="AF106">
            <v>113.85822998000049</v>
          </cell>
          <cell r="AG106">
            <v>14.329061570000249</v>
          </cell>
          <cell r="AH106">
            <v>173.85819375999927</v>
          </cell>
          <cell r="AI106">
            <v>69.188577590000477</v>
          </cell>
          <cell r="AJ106">
            <v>29.948452629999792</v>
          </cell>
          <cell r="AK106">
            <v>4.5800878000000012</v>
          </cell>
          <cell r="AL106">
            <v>-0.43218100999956732</v>
          </cell>
          <cell r="AM106">
            <v>-28.943760700000894</v>
          </cell>
          <cell r="AN106">
            <v>50.134149440000783</v>
          </cell>
          <cell r="AO106">
            <v>35.416085159999511</v>
          </cell>
          <cell r="AP106">
            <v>-202.03120625999918</v>
          </cell>
          <cell r="AQ106">
            <v>39.559746819998963</v>
          </cell>
          <cell r="AR106">
            <v>26.380536540000321</v>
          </cell>
          <cell r="AS106">
            <v>63.9943887000004</v>
          </cell>
          <cell r="AT106">
            <v>208.28378345999954</v>
          </cell>
          <cell r="AU106">
            <v>0.48799566000025152</v>
          </cell>
          <cell r="AV106">
            <v>86.476076729999932</v>
          </cell>
          <cell r="AW106">
            <v>103.07072772000038</v>
          </cell>
          <cell r="AX106">
            <v>15.57236684999998</v>
          </cell>
          <cell r="AY106">
            <v>53.771218869999757</v>
          </cell>
          <cell r="AZ106">
            <v>-20.067821019999883</v>
          </cell>
          <cell r="BA106">
            <v>-862.63836387999982</v>
          </cell>
          <cell r="BB106">
            <v>-436.28806794999991</v>
          </cell>
          <cell r="BC106">
            <v>-14.382637940000677</v>
          </cell>
          <cell r="BD106">
            <v>-33.944079259999853</v>
          </cell>
          <cell r="BE106">
            <v>-116.90022641999985</v>
          </cell>
          <cell r="BF106">
            <v>5.550131649999912</v>
          </cell>
          <cell r="BG106">
            <v>98.841882980000037</v>
          </cell>
          <cell r="BH106">
            <v>50.401092900000094</v>
          </cell>
          <cell r="BI106">
            <v>65.893280219999951</v>
          </cell>
          <cell r="BJ106">
            <v>-78.283087799999976</v>
          </cell>
          <cell r="BK106">
            <v>188.61543104999964</v>
          </cell>
          <cell r="BL106">
            <v>-42.964595760000066</v>
          </cell>
          <cell r="BM106">
            <v>-83.862806309999542</v>
          </cell>
          <cell r="BN106">
            <v>-83.479733070000066</v>
          </cell>
          <cell r="BO106">
            <v>-52.262339020000354</v>
          </cell>
          <cell r="BP106">
            <v>69.971160300000065</v>
          </cell>
          <cell r="BQ106">
            <v>-105.46481415000017</v>
          </cell>
          <cell r="BR106">
            <v>98.992657120000331</v>
          </cell>
          <cell r="BS106">
            <v>107.86776622000025</v>
          </cell>
          <cell r="BT106">
            <v>23.679837669999415</v>
          </cell>
          <cell r="BU106">
            <v>19.971643549999953</v>
          </cell>
          <cell r="BV106">
            <v>-4.6911444899992603</v>
          </cell>
          <cell r="BW106">
            <v>62.658346010000059</v>
          </cell>
          <cell r="BX106">
            <v>-136.55531008000071</v>
          </cell>
          <cell r="BY106">
            <v>-37.336690189999899</v>
          </cell>
          <cell r="BZ106">
            <v>270.83949940999946</v>
          </cell>
          <cell r="CA106">
            <v>-195.38995209999803</v>
          </cell>
          <cell r="CB106">
            <v>-227.71763792000047</v>
          </cell>
          <cell r="CC106">
            <v>66.227439360000062</v>
          </cell>
          <cell r="CD106">
            <v>63.323025570000027</v>
          </cell>
          <cell r="CE106">
            <v>6.9586159299997234</v>
          </cell>
          <cell r="CF106">
            <v>7.4948800100005428</v>
          </cell>
          <cell r="CG106">
            <v>62.190671970000039</v>
          </cell>
          <cell r="CH106">
            <v>-84.675835250000034</v>
          </cell>
          <cell r="CI106">
            <v>241.02576436000027</v>
          </cell>
          <cell r="CJ106">
            <v>-65.823491610000019</v>
          </cell>
          <cell r="CK106">
            <v>134.87511126000032</v>
          </cell>
          <cell r="CL106">
            <v>-66.58568269000034</v>
          </cell>
          <cell r="CM106">
            <v>-18.122471490000862</v>
          </cell>
          <cell r="CN106">
            <v>13.15348830000039</v>
          </cell>
          <cell r="CO106">
            <v>65.785869970000022</v>
          </cell>
          <cell r="CP106">
            <v>33.483767069999885</v>
          </cell>
          <cell r="CQ106">
            <v>66.791204220000054</v>
          </cell>
          <cell r="CR106">
            <v>93.803359519999049</v>
          </cell>
          <cell r="CS106">
            <v>-20.697380599998723</v>
          </cell>
          <cell r="CT106">
            <v>152.02468378000003</v>
          </cell>
          <cell r="CU106">
            <v>55.514870720000204</v>
          </cell>
          <cell r="CV106">
            <v>26.166150769998239</v>
          </cell>
          <cell r="CW106">
            <v>-97.289431189998254</v>
          </cell>
          <cell r="CX106">
            <v>174.5348966700011</v>
          </cell>
          <cell r="CY106">
            <v>73.935571779998099</v>
          </cell>
          <cell r="CZ106">
            <v>140.33027780999964</v>
          </cell>
          <cell r="DA106">
            <v>-22.075642409999546</v>
          </cell>
          <cell r="DB106">
            <v>91.704159359999721</v>
          </cell>
          <cell r="DC106">
            <v>-38.563875899999857</v>
          </cell>
          <cell r="DD106">
            <v>85.626160869999467</v>
          </cell>
          <cell r="DE106">
            <v>29.169282629998065</v>
          </cell>
          <cell r="DF106">
            <v>37.556140689999893</v>
          </cell>
          <cell r="DG106">
            <v>-7.4643513699998039</v>
          </cell>
          <cell r="DH106">
            <v>63.609511120003162</v>
          </cell>
          <cell r="DI106">
            <v>-3.0250414700021793</v>
          </cell>
          <cell r="DJ106">
            <v>-187.68968809000205</v>
          </cell>
          <cell r="DK106">
            <v>17.388644490001752</v>
          </cell>
          <cell r="DL106">
            <v>161.470496620002</v>
          </cell>
          <cell r="DM106">
            <v>72.994846470000539</v>
          </cell>
          <cell r="DN106">
            <v>299.08881029000167</v>
          </cell>
          <cell r="DO106">
            <v>32.597910999998362</v>
          </cell>
          <cell r="DP106">
            <v>-107.57031179999899</v>
          </cell>
          <cell r="DQ106">
            <v>45.988159809998706</v>
          </cell>
          <cell r="DR106">
            <v>40.185773330001666</v>
          </cell>
          <cell r="DS106">
            <v>-68.814585399999942</v>
          </cell>
          <cell r="DT106">
            <v>-74.853040890000329</v>
          </cell>
          <cell r="DU106">
            <v>33.531123670000397</v>
          </cell>
          <cell r="DV106">
            <v>-152.00454336999974</v>
          </cell>
          <cell r="DW106">
            <v>55.134497749998445</v>
          </cell>
          <cell r="DX106">
            <v>10.111719040000253</v>
          </cell>
          <cell r="DY106">
            <v>39.262069539999175</v>
          </cell>
          <cell r="DZ106">
            <v>251.56658933000074</v>
          </cell>
          <cell r="EA106">
            <v>56.434189409999135</v>
          </cell>
          <cell r="EB106">
            <v>22.479586720000839</v>
          </cell>
          <cell r="EC106">
            <v>36.806130580001422</v>
          </cell>
          <cell r="ED106">
            <v>26.618777539998632</v>
          </cell>
          <cell r="EE106">
            <v>-37.227580829999965</v>
          </cell>
          <cell r="EF106">
            <v>-9.1904947299999549</v>
          </cell>
          <cell r="EG106">
            <v>164.36141162000013</v>
          </cell>
          <cell r="EH106">
            <v>-184.91211082999962</v>
          </cell>
          <cell r="EI106">
            <v>88.82550927000193</v>
          </cell>
          <cell r="EJ106">
            <v>100.86830042999952</v>
          </cell>
          <cell r="EK106">
            <v>20.474101390000214</v>
          </cell>
          <cell r="EL106">
            <v>113.39962990999993</v>
          </cell>
          <cell r="EM106">
            <v>204.99121702999855</v>
          </cell>
          <cell r="EN106">
            <v>9.0532828600003086</v>
          </cell>
          <cell r="EO106">
            <v>21.531393019999996</v>
          </cell>
          <cell r="EP106">
            <v>-11.011697360000312</v>
          </cell>
          <cell r="EQ106">
            <v>50.431168830001752</v>
          </cell>
          <cell r="ER106">
            <v>22.316209099999469</v>
          </cell>
          <cell r="ES106">
            <v>-99.389234829999623</v>
          </cell>
          <cell r="ET106">
            <v>112.2304070899969</v>
          </cell>
          <cell r="EU106">
            <v>-143.67368278999714</v>
          </cell>
          <cell r="EV106">
            <v>107.85486099999825</v>
          </cell>
          <cell r="EW106">
            <v>-27.491242839997767</v>
          </cell>
          <cell r="EX106">
            <v>-5.6092625400007705</v>
          </cell>
          <cell r="EY106">
            <v>7.2033452299998153</v>
          </cell>
          <cell r="EZ106">
            <v>64.293157879999711</v>
          </cell>
          <cell r="FA106">
            <v>-7.5902311599982468</v>
          </cell>
          <cell r="FB106">
            <v>-123.48202120000204</v>
          </cell>
          <cell r="FC106">
            <v>13.054920639998791</v>
          </cell>
          <cell r="FD106">
            <v>93.337145330001221</v>
          </cell>
          <cell r="FE106">
            <v>-102.24729572000064</v>
          </cell>
          <cell r="FF106">
            <v>9.9034745999998961</v>
          </cell>
        </row>
        <row r="107"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0.14490000000000691</v>
          </cell>
          <cell r="AO107">
            <v>6.7010000000000218</v>
          </cell>
          <cell r="AP107">
            <v>37.047999999999988</v>
          </cell>
          <cell r="AQ107">
            <v>46.695999999999998</v>
          </cell>
          <cell r="AR107">
            <v>44.135000000000005</v>
          </cell>
          <cell r="AS107">
            <v>43.592999999999989</v>
          </cell>
          <cell r="AT107">
            <v>15.283000000000015</v>
          </cell>
          <cell r="AU107">
            <v>9.4680000000000177</v>
          </cell>
          <cell r="AV107">
            <v>18.272999999999996</v>
          </cell>
          <cell r="AW107">
            <v>29.709000000000003</v>
          </cell>
          <cell r="AX107">
            <v>42.193999999999988</v>
          </cell>
          <cell r="AY107">
            <v>32.960000000000036</v>
          </cell>
          <cell r="AZ107">
            <v>39.925999999999988</v>
          </cell>
          <cell r="BA107">
            <v>51.415999999999997</v>
          </cell>
          <cell r="BB107">
            <v>62.779999999999973</v>
          </cell>
          <cell r="BC107">
            <v>74.440000000000055</v>
          </cell>
          <cell r="BD107">
            <v>70.434999999999945</v>
          </cell>
          <cell r="BE107">
            <v>55.562999999999988</v>
          </cell>
          <cell r="BF107">
            <v>43.643000000000029</v>
          </cell>
          <cell r="BG107">
            <v>36.895999999999958</v>
          </cell>
          <cell r="BH107">
            <v>29.654999999999973</v>
          </cell>
          <cell r="BI107">
            <v>41.144999999999982</v>
          </cell>
          <cell r="BJ107">
            <v>36.735000000000014</v>
          </cell>
          <cell r="BK107">
            <v>34.490000000000009</v>
          </cell>
          <cell r="BL107">
            <v>25.632000000000062</v>
          </cell>
          <cell r="BM107">
            <v>31.575000000000045</v>
          </cell>
          <cell r="BN107">
            <v>23.412000000000035</v>
          </cell>
          <cell r="BO107">
            <v>17.708973000000015</v>
          </cell>
          <cell r="BP107">
            <v>16.527570999999966</v>
          </cell>
          <cell r="BQ107">
            <v>21.950994350000087</v>
          </cell>
          <cell r="BR107">
            <v>16.24541446000012</v>
          </cell>
          <cell r="BS107">
            <v>23.231672399999979</v>
          </cell>
          <cell r="BT107">
            <v>26.339154739999913</v>
          </cell>
          <cell r="BU107">
            <v>26.709344059999921</v>
          </cell>
          <cell r="BV107">
            <v>19.616866900000105</v>
          </cell>
          <cell r="BW107">
            <v>12.294245399999909</v>
          </cell>
          <cell r="BX107">
            <v>5.2035954800001036</v>
          </cell>
          <cell r="BY107">
            <v>0</v>
          </cell>
          <cell r="BZ107">
            <v>0</v>
          </cell>
          <cell r="CA107">
            <v>10.506127919999926</v>
          </cell>
          <cell r="CB107">
            <v>-6.9699000000000524</v>
          </cell>
          <cell r="CC107">
            <v>14.8489374400001</v>
          </cell>
          <cell r="CD107">
            <v>-26.871278720000191</v>
          </cell>
          <cell r="CE107">
            <v>10.751601429999937</v>
          </cell>
          <cell r="CF107">
            <v>-8.9380137800001194</v>
          </cell>
          <cell r="CG107">
            <v>0.49336098000003403</v>
          </cell>
          <cell r="CH107">
            <v>-36.479818209999848</v>
          </cell>
          <cell r="CI107">
            <v>-5.0586964100000387</v>
          </cell>
          <cell r="CJ107">
            <v>-14.812145139999984</v>
          </cell>
          <cell r="CK107">
            <v>-29.617832949999865</v>
          </cell>
          <cell r="CL107">
            <v>1.9131234199999199</v>
          </cell>
          <cell r="CM107">
            <v>-0.5982157799999186</v>
          </cell>
          <cell r="CN107">
            <v>5.0986001500000384</v>
          </cell>
          <cell r="CO107">
            <v>1.2535252200000286</v>
          </cell>
          <cell r="CP107">
            <v>3.7172791000000416</v>
          </cell>
          <cell r="CQ107">
            <v>-27.610109129999955</v>
          </cell>
          <cell r="CR107">
            <v>2.9875737100001061</v>
          </cell>
          <cell r="CS107">
            <v>-6.9732614800000192</v>
          </cell>
          <cell r="CT107">
            <v>10.156505670000115</v>
          </cell>
          <cell r="CU107">
            <v>-14.453835849999905</v>
          </cell>
          <cell r="CV107">
            <v>0.24482861000001321</v>
          </cell>
          <cell r="CW107">
            <v>-3.2991463999999269</v>
          </cell>
          <cell r="CX107">
            <v>27.509622960000115</v>
          </cell>
          <cell r="CY107">
            <v>13.93219124999996</v>
          </cell>
          <cell r="CZ107">
            <v>19.032288670000071</v>
          </cell>
          <cell r="DA107">
            <v>33.529758690000108</v>
          </cell>
          <cell r="DB107">
            <v>30.755097129999967</v>
          </cell>
          <cell r="DC107">
            <v>50.877061950000098</v>
          </cell>
          <cell r="DD107">
            <v>27.315554949999978</v>
          </cell>
          <cell r="DE107">
            <v>23.824710910000022</v>
          </cell>
          <cell r="DF107">
            <v>44.592654660000107</v>
          </cell>
          <cell r="DG107">
            <v>12.015124940000078</v>
          </cell>
          <cell r="DH107">
            <v>53.107424990000027</v>
          </cell>
          <cell r="DI107">
            <v>36.206288560000075</v>
          </cell>
          <cell r="DJ107">
            <v>31.29953085000011</v>
          </cell>
          <cell r="DK107">
            <v>-2.395689080000011</v>
          </cell>
          <cell r="DL107">
            <v>11.11711964999995</v>
          </cell>
          <cell r="DM107">
            <v>2.6636541600000783</v>
          </cell>
          <cell r="DN107">
            <v>-0.7339959399998861</v>
          </cell>
          <cell r="DO107">
            <v>-2.3060813899999175</v>
          </cell>
          <cell r="DP107">
            <v>-18.313739400000031</v>
          </cell>
          <cell r="DQ107">
            <v>-41.447858649999944</v>
          </cell>
          <cell r="DR107">
            <v>9.403122059999987</v>
          </cell>
          <cell r="DS107">
            <v>-13.950512260000096</v>
          </cell>
          <cell r="DT107">
            <v>-15.551317899999958</v>
          </cell>
          <cell r="DU107">
            <v>-70.460656349999908</v>
          </cell>
          <cell r="DV107">
            <v>6.9010300499999175</v>
          </cell>
          <cell r="DW107">
            <v>34.553401769999937</v>
          </cell>
          <cell r="DX107">
            <v>-37.677688739999894</v>
          </cell>
          <cell r="DY107">
            <v>-129.91053884999997</v>
          </cell>
          <cell r="DZ107">
            <v>1.3264987899999596</v>
          </cell>
          <cell r="EA107">
            <v>-40.122070529999974</v>
          </cell>
          <cell r="EB107">
            <v>-53.912446950000003</v>
          </cell>
          <cell r="EC107">
            <v>-9.6364335200000824</v>
          </cell>
          <cell r="ED107">
            <v>-41.224157899999909</v>
          </cell>
          <cell r="EE107">
            <v>-93.140438180000046</v>
          </cell>
          <cell r="EF107">
            <v>16.627100059999975</v>
          </cell>
          <cell r="EG107">
            <v>-61.342797589999918</v>
          </cell>
          <cell r="EH107">
            <v>-12.249010259999977</v>
          </cell>
          <cell r="EI107">
            <v>-308.23059700714236</v>
          </cell>
          <cell r="EJ107">
            <v>-16.202610820000018</v>
          </cell>
          <cell r="EK107">
            <v>-2.1732637599999407</v>
          </cell>
          <cell r="EL107">
            <v>15.781906469999967</v>
          </cell>
          <cell r="EM107">
            <v>-41.89784214000008</v>
          </cell>
          <cell r="EN107">
            <v>27.073321530000044</v>
          </cell>
          <cell r="EO107">
            <v>-4.9822488700000349</v>
          </cell>
          <cell r="EP107">
            <v>3.3005046499999935</v>
          </cell>
          <cell r="EQ107">
            <v>-44.740014149999979</v>
          </cell>
          <cell r="ER107">
            <v>13.286265149999963</v>
          </cell>
          <cell r="ES107">
            <v>-58.823588919999963</v>
          </cell>
          <cell r="ET107">
            <v>12.956805270000018</v>
          </cell>
          <cell r="EU107">
            <v>-4.3344274400000131</v>
          </cell>
          <cell r="EV107">
            <v>8.2242656199999828</v>
          </cell>
          <cell r="EW107">
            <v>-19.40153755</v>
          </cell>
          <cell r="EX107">
            <v>-40.633515586940348</v>
          </cell>
          <cell r="EY107">
            <v>-28.18130113999996</v>
          </cell>
          <cell r="EZ107">
            <v>14.41578493999998</v>
          </cell>
          <cell r="FA107">
            <v>-1.3187028799999325</v>
          </cell>
          <cell r="FB107">
            <v>13.526549769999974</v>
          </cell>
          <cell r="FC107">
            <v>-11.554599019999955</v>
          </cell>
          <cell r="FD107">
            <v>19.612280780000049</v>
          </cell>
          <cell r="FE107">
            <v>-21.083247870000093</v>
          </cell>
          <cell r="FF107">
            <v>-44.188554966940615</v>
          </cell>
        </row>
        <row r="108">
          <cell r="S108">
            <v>-69.571095999999983</v>
          </cell>
          <cell r="T108">
            <v>13.803807999999997</v>
          </cell>
          <cell r="U108">
            <v>4.2078210000000027</v>
          </cell>
          <cell r="V108">
            <v>8.5659449999999993</v>
          </cell>
          <cell r="W108">
            <v>-28.925227</v>
          </cell>
          <cell r="X108">
            <v>-4.7454249999999991</v>
          </cell>
          <cell r="Y108">
            <v>1.4593059999999998</v>
          </cell>
          <cell r="Z108">
            <v>-1.8648029999999984</v>
          </cell>
          <cell r="AA108">
            <v>27.036877</v>
          </cell>
          <cell r="AB108">
            <v>-5.0438710000000029</v>
          </cell>
          <cell r="AC108">
            <v>-24.895164999999999</v>
          </cell>
          <cell r="AD108">
            <v>33.236060000000002</v>
          </cell>
          <cell r="AE108">
            <v>-38.301319000000007</v>
          </cell>
          <cell r="AF108">
            <v>10.565974000000001</v>
          </cell>
          <cell r="AG108">
            <v>2.0195340000000002</v>
          </cell>
          <cell r="AH108">
            <v>-5.6610310000000013</v>
          </cell>
          <cell r="AI108">
            <v>-3.5121539999999989</v>
          </cell>
          <cell r="AJ108">
            <v>7.2988639999999982</v>
          </cell>
          <cell r="AK108">
            <v>6.8912950000000031</v>
          </cell>
          <cell r="AL108">
            <v>266.06951099999998</v>
          </cell>
          <cell r="AM108">
            <v>-230.42637999999999</v>
          </cell>
          <cell r="AN108">
            <v>-39.619600000000005</v>
          </cell>
          <cell r="AO108">
            <v>40.604046999999994</v>
          </cell>
          <cell r="AP108">
            <v>-0.28870199999999357</v>
          </cell>
          <cell r="AQ108">
            <v>-50.100513000000007</v>
          </cell>
          <cell r="AR108">
            <v>42.735782999999998</v>
          </cell>
          <cell r="AS108">
            <v>8.43323800000001</v>
          </cell>
          <cell r="AT108">
            <v>26.822590999999996</v>
          </cell>
          <cell r="AU108">
            <v>41.850746999999998</v>
          </cell>
          <cell r="AV108">
            <v>-45.015416000000002</v>
          </cell>
          <cell r="AW108">
            <v>-82.268507999999997</v>
          </cell>
          <cell r="AX108">
            <v>58.778033000000001</v>
          </cell>
          <cell r="AY108">
            <v>4.1752449999999968</v>
          </cell>
          <cell r="AZ108">
            <v>0.26626199999999756</v>
          </cell>
          <cell r="BA108">
            <v>-35.171286999999992</v>
          </cell>
          <cell r="BB108">
            <v>59.480749999999986</v>
          </cell>
          <cell r="BC108">
            <v>-10.309788999999995</v>
          </cell>
          <cell r="BD108">
            <v>-37.80303399999999</v>
          </cell>
          <cell r="BE108">
            <v>3.4551989999999932</v>
          </cell>
          <cell r="BF108">
            <v>30.838228000000008</v>
          </cell>
          <cell r="BG108">
            <v>-45.996874000000005</v>
          </cell>
          <cell r="BH108">
            <v>23.590097</v>
          </cell>
          <cell r="BI108">
            <v>18.945313999999996</v>
          </cell>
          <cell r="BJ108">
            <v>42.390609999999995</v>
          </cell>
          <cell r="BK108">
            <v>-63.871388999999986</v>
          </cell>
          <cell r="BL108">
            <v>58.280644000000002</v>
          </cell>
          <cell r="BM108">
            <v>55.369488000000004</v>
          </cell>
          <cell r="BN108">
            <v>-136.313343</v>
          </cell>
          <cell r="BO108">
            <v>138.49206399999997</v>
          </cell>
          <cell r="BP108">
            <v>-42.785450999999966</v>
          </cell>
          <cell r="BQ108">
            <v>-95.29491800000001</v>
          </cell>
          <cell r="BR108">
            <v>31.543661000000004</v>
          </cell>
          <cell r="BS108">
            <v>42.759068999999997</v>
          </cell>
          <cell r="BT108">
            <v>-43.232835999999999</v>
          </cell>
          <cell r="BU108">
            <v>5.5685240000000036</v>
          </cell>
          <cell r="BV108">
            <v>46.447093999999993</v>
          </cell>
          <cell r="BW108">
            <v>-33.977800999999999</v>
          </cell>
          <cell r="BX108">
            <v>8.2891319999999951</v>
          </cell>
          <cell r="BY108">
            <v>-20.332640999999995</v>
          </cell>
          <cell r="BZ108">
            <v>-23.468584999999997</v>
          </cell>
          <cell r="CA108">
            <v>109.848714</v>
          </cell>
          <cell r="CB108">
            <v>-11.378984000000003</v>
          </cell>
          <cell r="CC108">
            <v>177.98180299999999</v>
          </cell>
          <cell r="CD108">
            <v>-22.614097000000015</v>
          </cell>
          <cell r="CE108">
            <v>110.03610200000003</v>
          </cell>
          <cell r="CF108">
            <v>-194.47883400000001</v>
          </cell>
          <cell r="CG108">
            <v>252.23265800000001</v>
          </cell>
          <cell r="CH108">
            <v>-133.71535299999999</v>
          </cell>
          <cell r="CI108">
            <v>-25.252535999999964</v>
          </cell>
          <cell r="CJ108">
            <v>57.94595199999992</v>
          </cell>
          <cell r="CK108">
            <v>-242.40763899999996</v>
          </cell>
          <cell r="CL108">
            <v>-34.51434900000001</v>
          </cell>
          <cell r="CM108">
            <v>48.810542000000027</v>
          </cell>
          <cell r="CN108">
            <v>-66.808106000000024</v>
          </cell>
          <cell r="CO108">
            <v>68.294028000000012</v>
          </cell>
          <cell r="CP108">
            <v>-70.163509000000005</v>
          </cell>
          <cell r="CQ108">
            <v>54.982780000000005</v>
          </cell>
          <cell r="CR108">
            <v>-24.17467400000001</v>
          </cell>
          <cell r="CS108">
            <v>87.163933</v>
          </cell>
          <cell r="CT108">
            <v>-13.807743999999985</v>
          </cell>
          <cell r="CU108">
            <v>16.747604999999993</v>
          </cell>
          <cell r="CV108">
            <v>-86.691679000000008</v>
          </cell>
          <cell r="CW108">
            <v>15.360904000000005</v>
          </cell>
          <cell r="CX108">
            <v>48.526727000000008</v>
          </cell>
          <cell r="CY108">
            <v>-91.044992000000008</v>
          </cell>
          <cell r="CZ108">
            <v>1.5865469999999959</v>
          </cell>
          <cell r="DA108">
            <v>-15.245131000000001</v>
          </cell>
          <cell r="DB108">
            <v>28.954766000000006</v>
          </cell>
          <cell r="DC108">
            <v>-54.874061000000005</v>
          </cell>
          <cell r="DD108">
            <v>20.031833999999996</v>
          </cell>
          <cell r="DE108">
            <v>27.255352000000002</v>
          </cell>
          <cell r="DF108">
            <v>125.58392600000002</v>
          </cell>
          <cell r="DG108">
            <v>-128.92704800000001</v>
          </cell>
          <cell r="DH108">
            <v>63.124019000000004</v>
          </cell>
          <cell r="DI108">
            <v>5.2964269999999942</v>
          </cell>
          <cell r="DJ108">
            <v>90.755263999999983</v>
          </cell>
          <cell r="DK108">
            <v>-65.645922999999982</v>
          </cell>
          <cell r="DL108">
            <v>-55.198853</v>
          </cell>
          <cell r="DM108">
            <v>147.09267100000005</v>
          </cell>
          <cell r="DN108">
            <v>-172.68122600000004</v>
          </cell>
          <cell r="DO108">
            <v>-0.35482600000000275</v>
          </cell>
          <cell r="DP108">
            <v>-51.609668999999997</v>
          </cell>
          <cell r="DQ108">
            <v>84.854663000000002</v>
          </cell>
          <cell r="DR108">
            <v>57.879740999999981</v>
          </cell>
          <cell r="DS108">
            <v>-119.12885099999998</v>
          </cell>
          <cell r="DT108">
            <v>56.084152999999986</v>
          </cell>
          <cell r="DU108">
            <v>-82.429817999999983</v>
          </cell>
          <cell r="DV108">
            <v>-5.2900339999999986</v>
          </cell>
          <cell r="DW108">
            <v>18.384519999999995</v>
          </cell>
          <cell r="DX108">
            <v>112.97175700000001</v>
          </cell>
          <cell r="DY108">
            <v>90.315728999999976</v>
          </cell>
          <cell r="DZ108">
            <v>35.936360000000008</v>
          </cell>
          <cell r="EA108">
            <v>18.839521000000047</v>
          </cell>
          <cell r="EB108">
            <v>43.156138999999939</v>
          </cell>
          <cell r="EC108">
            <v>-39.027393999999958</v>
          </cell>
          <cell r="ED108">
            <v>82.234478999999965</v>
          </cell>
          <cell r="EE108">
            <v>36.628326000000015</v>
          </cell>
          <cell r="EF108">
            <v>19.006980999999996</v>
          </cell>
          <cell r="EG108">
            <v>-96.074495000000013</v>
          </cell>
          <cell r="EH108">
            <v>-70.267784000000006</v>
          </cell>
          <cell r="EI108">
            <v>-140.48060299999997</v>
          </cell>
          <cell r="EJ108">
            <v>53.461134999999985</v>
          </cell>
          <cell r="EK108">
            <v>23.55492000000001</v>
          </cell>
          <cell r="EL108">
            <v>-120.71856200000001</v>
          </cell>
          <cell r="EM108">
            <v>61.204576999999986</v>
          </cell>
          <cell r="EN108">
            <v>50.45349799999903</v>
          </cell>
          <cell r="EO108">
            <v>-0.30859999999901788</v>
          </cell>
          <cell r="EP108">
            <v>-87.37965899999999</v>
          </cell>
          <cell r="EQ108">
            <v>70.874429000000006</v>
          </cell>
          <cell r="ER108">
            <v>-102.90186600000001</v>
          </cell>
          <cell r="ES108">
            <v>41.877566000000002</v>
          </cell>
          <cell r="ET108">
            <v>-59.681823999999992</v>
          </cell>
          <cell r="EU108">
            <v>49.734268</v>
          </cell>
          <cell r="EV108">
            <v>59.411399999999986</v>
          </cell>
          <cell r="EW108">
            <v>-49.235659999999996</v>
          </cell>
          <cell r="EX108">
            <v>9.8555399999999906</v>
          </cell>
          <cell r="EY108">
            <v>96.126503000000014</v>
          </cell>
          <cell r="EZ108">
            <v>-27.662562999999977</v>
          </cell>
          <cell r="FA108">
            <v>-38.564707000000027</v>
          </cell>
          <cell r="FB108">
            <v>-57.669310999999993</v>
          </cell>
          <cell r="FC108">
            <v>48.052723999999984</v>
          </cell>
          <cell r="FD108">
            <v>97.274199000000038</v>
          </cell>
          <cell r="FE108">
            <v>-191.829948</v>
          </cell>
          <cell r="FF108">
            <v>25.585638999999986</v>
          </cell>
        </row>
        <row r="109"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</row>
        <row r="114">
          <cell r="S114">
            <v>164.37617049058508</v>
          </cell>
          <cell r="T114">
            <v>115.2728957542181</v>
          </cell>
          <cell r="U114">
            <v>177.30812270621755</v>
          </cell>
          <cell r="V114">
            <v>83.571665360652787</v>
          </cell>
          <cell r="W114">
            <v>1.5859590622831092</v>
          </cell>
          <cell r="X114">
            <v>94.766040470372445</v>
          </cell>
          <cell r="Y114">
            <v>21.694419575057509</v>
          </cell>
          <cell r="Z114">
            <v>5.99428366710913</v>
          </cell>
          <cell r="AA114">
            <v>36.354275276624094</v>
          </cell>
          <cell r="AB114">
            <v>5.6215848145222935</v>
          </cell>
          <cell r="AC114">
            <v>15.264691926135583</v>
          </cell>
          <cell r="AD114">
            <v>-33.104823676353362</v>
          </cell>
          <cell r="AE114">
            <v>120.99624770154151</v>
          </cell>
          <cell r="AF114">
            <v>103.77059737597756</v>
          </cell>
          <cell r="AG114">
            <v>38.899023635477761</v>
          </cell>
          <cell r="AH114">
            <v>10.71448424129926</v>
          </cell>
          <cell r="AI114">
            <v>-42.36104187359615</v>
          </cell>
          <cell r="AJ114">
            <v>-98.996085175459484</v>
          </cell>
          <cell r="AK114">
            <v>82.027599815367694</v>
          </cell>
          <cell r="AL114">
            <v>29.008804995800347</v>
          </cell>
          <cell r="AM114">
            <v>-39.955768958651788</v>
          </cell>
          <cell r="AN114">
            <v>-55.71003624036689</v>
          </cell>
          <cell r="AO114">
            <v>-85.924172615181305</v>
          </cell>
          <cell r="AP114">
            <v>62.421184038720639</v>
          </cell>
          <cell r="AQ114">
            <v>132.43981037631806</v>
          </cell>
          <cell r="AR114">
            <v>154.59033791026718</v>
          </cell>
          <cell r="AS114">
            <v>-78.371915978853394</v>
          </cell>
          <cell r="AT114">
            <v>43.833603057762957</v>
          </cell>
          <cell r="AU114">
            <v>38.991915800836523</v>
          </cell>
          <cell r="AV114">
            <v>51.247457036220567</v>
          </cell>
          <cell r="AW114">
            <v>-102.72191711166397</v>
          </cell>
          <cell r="AX114">
            <v>193.58412049926983</v>
          </cell>
          <cell r="AY114">
            <v>23.586562410719125</v>
          </cell>
          <cell r="AZ114">
            <v>82.428702117528701</v>
          </cell>
          <cell r="BA114">
            <v>207.46264169603683</v>
          </cell>
          <cell r="BB114">
            <v>133.80449759410476</v>
          </cell>
          <cell r="BC114">
            <v>114.64647753401596</v>
          </cell>
          <cell r="BD114">
            <v>144.53260302011859</v>
          </cell>
          <cell r="BE114">
            <v>238.08056668074141</v>
          </cell>
          <cell r="BF114">
            <v>66.650707828609484</v>
          </cell>
          <cell r="BG114">
            <v>156.60408025208199</v>
          </cell>
          <cell r="BH114">
            <v>89.748940092893008</v>
          </cell>
          <cell r="BI114">
            <v>129.76910395373761</v>
          </cell>
          <cell r="BJ114">
            <v>-22.756737222885477</v>
          </cell>
          <cell r="BK114">
            <v>35.954158721578096</v>
          </cell>
          <cell r="BL114">
            <v>57.032371852456436</v>
          </cell>
          <cell r="BM114">
            <v>147.7241781715602</v>
          </cell>
          <cell r="BN114">
            <v>179.87049074018614</v>
          </cell>
          <cell r="BO114">
            <v>180.50538512861294</v>
          </cell>
          <cell r="BP114">
            <v>-569.11891254999682</v>
          </cell>
          <cell r="BQ114">
            <v>-308.29008498000167</v>
          </cell>
          <cell r="BR114">
            <v>-159.45591837000075</v>
          </cell>
          <cell r="BS114">
            <v>112.56372296000109</v>
          </cell>
          <cell r="BT114">
            <v>44.167301589998715</v>
          </cell>
          <cell r="BU114">
            <v>-12.721381569997448</v>
          </cell>
          <cell r="BV114">
            <v>62.058157169998594</v>
          </cell>
          <cell r="BW114">
            <v>-178.05667741999923</v>
          </cell>
          <cell r="BX114">
            <v>53.287095519998275</v>
          </cell>
          <cell r="BY114">
            <v>-361.37951021999788</v>
          </cell>
          <cell r="BZ114">
            <v>-531.14847135000036</v>
          </cell>
          <cell r="CA114">
            <v>219.90831743000081</v>
          </cell>
          <cell r="CB114">
            <v>8.406256419998499</v>
          </cell>
          <cell r="CC114">
            <v>-215.58550870999807</v>
          </cell>
          <cell r="CD114">
            <v>27.721427689996744</v>
          </cell>
          <cell r="CE114">
            <v>11.006048820001979</v>
          </cell>
          <cell r="CF114">
            <v>15.681777829999646</v>
          </cell>
          <cell r="CG114">
            <v>148.51099887000055</v>
          </cell>
          <cell r="CH114">
            <v>-115.3120519500003</v>
          </cell>
          <cell r="CI114">
            <v>-204.07003860000123</v>
          </cell>
          <cell r="CJ114">
            <v>209.83754769999905</v>
          </cell>
          <cell r="CK114">
            <v>-124.08210325999698</v>
          </cell>
          <cell r="CL114">
            <v>-58.093026430000464</v>
          </cell>
          <cell r="CM114">
            <v>42.970697510000264</v>
          </cell>
          <cell r="CN114">
            <v>-39.660089189999326</v>
          </cell>
          <cell r="CO114">
            <v>-72.659760456702315</v>
          </cell>
          <cell r="CP114">
            <v>59.359839596700112</v>
          </cell>
          <cell r="CQ114">
            <v>24.315264000000298</v>
          </cell>
          <cell r="CR114">
            <v>-68.652997309999137</v>
          </cell>
          <cell r="CS114">
            <v>39.411804519999805</v>
          </cell>
          <cell r="CT114">
            <v>-62.843470990001151</v>
          </cell>
          <cell r="CU114">
            <v>-125.17504347000067</v>
          </cell>
          <cell r="CV114">
            <v>-54.606110289999378</v>
          </cell>
          <cell r="CW114">
            <v>-87.287153916812713</v>
          </cell>
          <cell r="CX114">
            <v>-43.789671101942304</v>
          </cell>
          <cell r="CY114">
            <v>-23.853676511244657</v>
          </cell>
          <cell r="CZ114">
            <v>-8.7831108199995924</v>
          </cell>
          <cell r="DA114">
            <v>10.784068730000399</v>
          </cell>
          <cell r="DB114">
            <v>222.52071606999993</v>
          </cell>
          <cell r="DC114">
            <v>-29.015364589999081</v>
          </cell>
          <cell r="DD114">
            <v>-12.075765510001474</v>
          </cell>
          <cell r="DE114">
            <v>141.46325095999964</v>
          </cell>
          <cell r="DF114">
            <v>32.519429260000834</v>
          </cell>
          <cell r="DG114">
            <v>69.90536456856853</v>
          </cell>
          <cell r="DH114">
            <v>-202.52828471856901</v>
          </cell>
          <cell r="DI114">
            <v>166.88921243999994</v>
          </cell>
          <cell r="DJ114">
            <v>-107.46789835167101</v>
          </cell>
          <cell r="DK114">
            <v>-52.732725248295537</v>
          </cell>
          <cell r="DL114">
            <v>125.33639513997059</v>
          </cell>
          <cell r="DM114">
            <v>246.31342475998918</v>
          </cell>
          <cell r="DN114">
            <v>-167.30544428999201</v>
          </cell>
          <cell r="DO114">
            <v>168.85270086000219</v>
          </cell>
          <cell r="DP114">
            <v>77.167725690022507</v>
          </cell>
          <cell r="DQ114">
            <v>77.635690640000576</v>
          </cell>
          <cell r="DR114">
            <v>81.344555158302683</v>
          </cell>
          <cell r="DS114">
            <v>-284.46342862999791</v>
          </cell>
          <cell r="DT114">
            <v>77.196833751670511</v>
          </cell>
          <cell r="DU114">
            <v>-548.33657170000151</v>
          </cell>
          <cell r="DV114">
            <v>270.24182794363969</v>
          </cell>
          <cell r="DW114">
            <v>-34.529118140000264</v>
          </cell>
          <cell r="DX114">
            <v>-16.763052799999059</v>
          </cell>
          <cell r="DY114">
            <v>-3.4347608999996737</v>
          </cell>
          <cell r="DZ114">
            <v>-6.4978120300015689</v>
          </cell>
          <cell r="EA114">
            <v>11.042473580001115</v>
          </cell>
          <cell r="EB114">
            <v>-38.459194590000607</v>
          </cell>
          <cell r="EC114">
            <v>4.9254083300011189</v>
          </cell>
          <cell r="ED114">
            <v>26.291705829999501</v>
          </cell>
          <cell r="EE114">
            <v>-2.8608729399998083</v>
          </cell>
          <cell r="EF114">
            <v>-36.928644450000775</v>
          </cell>
          <cell r="EG114">
            <v>48.000207920000776</v>
          </cell>
          <cell r="EH114">
            <v>81.561624800000573</v>
          </cell>
          <cell r="EI114">
            <v>-2.7563795799997024</v>
          </cell>
          <cell r="EJ114">
            <v>0.99251096999978472</v>
          </cell>
          <cell r="EK114">
            <v>-0.24468038999975761</v>
          </cell>
          <cell r="EL114">
            <v>9.808695529999568</v>
          </cell>
          <cell r="EM114">
            <v>7.4099425000003976</v>
          </cell>
          <cell r="EN114">
            <v>-1.4267123900003753</v>
          </cell>
          <cell r="EO114">
            <v>-7.0600483899997926</v>
          </cell>
          <cell r="EP114">
            <v>1.4537579299999379</v>
          </cell>
          <cell r="EQ114">
            <v>4.2494541699998081</v>
          </cell>
          <cell r="ER114">
            <v>84.709171650000371</v>
          </cell>
          <cell r="ES114">
            <v>-85.408443350000198</v>
          </cell>
          <cell r="ET114">
            <v>-7.8052388599999176</v>
          </cell>
          <cell r="EU114">
            <v>0.74112393000002708</v>
          </cell>
          <cell r="EV114">
            <v>-3.9737862900001346</v>
          </cell>
          <cell r="EW114">
            <v>3.7264253799999096</v>
          </cell>
          <cell r="EX114">
            <v>24.990144790000159</v>
          </cell>
          <cell r="EY114">
            <v>-26.866677829999844</v>
          </cell>
          <cell r="EZ114">
            <v>4.2518958899995596</v>
          </cell>
          <cell r="FA114">
            <v>1.9908812000003309</v>
          </cell>
          <cell r="FB114">
            <v>-8.740283829999953</v>
          </cell>
          <cell r="FC114">
            <v>-13.326346050000211</v>
          </cell>
          <cell r="FD114">
            <v>7.5057736500002648</v>
          </cell>
          <cell r="FE114">
            <v>-4.1368276200000764</v>
          </cell>
          <cell r="FF114">
            <v>-4.5622805100001642</v>
          </cell>
        </row>
        <row r="115">
          <cell r="S115">
            <v>-15.467256893585812</v>
          </cell>
          <cell r="T115">
            <v>-1.6648300347686984</v>
          </cell>
          <cell r="U115">
            <v>-1.6648300347682721</v>
          </cell>
          <cell r="V115">
            <v>-1.6648300347682436</v>
          </cell>
          <cell r="W115">
            <v>-1.6648300347682436</v>
          </cell>
          <cell r="X115">
            <v>5.8269051216893502</v>
          </cell>
          <cell r="Y115">
            <v>-1.6648300347691816</v>
          </cell>
          <cell r="Z115">
            <v>-1.6648300347673342</v>
          </cell>
          <cell r="AA115">
            <v>-1.6648300347682152</v>
          </cell>
          <cell r="AB115">
            <v>-1.6648300347682436</v>
          </cell>
          <cell r="AC115">
            <v>-0.81188100373535121</v>
          </cell>
          <cell r="AD115">
            <v>-2.0534013648784821E-2</v>
          </cell>
          <cell r="AE115">
            <v>-55.9685002695403</v>
          </cell>
          <cell r="AF115">
            <v>-2.3415947762773328</v>
          </cell>
          <cell r="AG115">
            <v>-2.3415947762773612</v>
          </cell>
          <cell r="AH115">
            <v>-2.3415947762773328</v>
          </cell>
          <cell r="AI115">
            <v>-2.3415947762773897</v>
          </cell>
          <cell r="AJ115">
            <v>8.1955817169702811</v>
          </cell>
          <cell r="AK115">
            <v>-2.3415947762778444</v>
          </cell>
          <cell r="AL115">
            <v>-2.3415947762768781</v>
          </cell>
          <cell r="AM115">
            <v>-2.3415947762773612</v>
          </cell>
          <cell r="AN115">
            <v>-2.3415947762773328</v>
          </cell>
          <cell r="AO115">
            <v>-1.1419161581681863</v>
          </cell>
          <cell r="AP115">
            <v>-2.8881229970949107E-2</v>
          </cell>
          <cell r="AQ115">
            <v>35.366598870680491</v>
          </cell>
          <cell r="AR115">
            <v>-7.9295349263180412</v>
          </cell>
          <cell r="AS115">
            <v>-4.4007136526932129</v>
          </cell>
          <cell r="AT115">
            <v>55.446126683968743</v>
          </cell>
          <cell r="AU115">
            <v>-19.605613577921645</v>
          </cell>
          <cell r="AV115">
            <v>25.300825623459104</v>
          </cell>
          <cell r="AW115">
            <v>10.424050876669497</v>
          </cell>
          <cell r="AX115">
            <v>-13.268914776869224</v>
          </cell>
          <cell r="AY115">
            <v>117.81431337092174</v>
          </cell>
          <cell r="AZ115">
            <v>-23.720030114279155</v>
          </cell>
          <cell r="BA115">
            <v>0.91830631868813839</v>
          </cell>
          <cell r="BB115">
            <v>-60.565409434855098</v>
          </cell>
          <cell r="BC115">
            <v>-42.868734914014098</v>
          </cell>
          <cell r="BD115">
            <v>-32.987568820118355</v>
          </cell>
          <cell r="BE115">
            <v>-24.875022990743247</v>
          </cell>
          <cell r="BF115">
            <v>71.520360991391328</v>
          </cell>
          <cell r="BG115">
            <v>-9.3681887920808151</v>
          </cell>
          <cell r="BH115">
            <v>22.082104137103613</v>
          </cell>
          <cell r="BI115">
            <v>3.410904466263986</v>
          </cell>
          <cell r="BJ115">
            <v>-6.9041075171139141</v>
          </cell>
          <cell r="BK115">
            <v>103.77226441842031</v>
          </cell>
          <cell r="BL115">
            <v>-17.571292522443038</v>
          </cell>
          <cell r="BM115">
            <v>4.2375323784276375</v>
          </cell>
          <cell r="BN115">
            <v>-89.299567770184936</v>
          </cell>
          <cell r="BO115">
            <v>-58.615913668616059</v>
          </cell>
          <cell r="BP115">
            <v>-3.3153905799985068</v>
          </cell>
          <cell r="BQ115">
            <v>0.34445113999970545</v>
          </cell>
          <cell r="BR115">
            <v>59.363769439999913</v>
          </cell>
          <cell r="BS115">
            <v>3.4629650099993512</v>
          </cell>
          <cell r="BT115">
            <v>7.7090568100005328</v>
          </cell>
          <cell r="BU115">
            <v>2.0757386800003275</v>
          </cell>
          <cell r="BV115">
            <v>-13.129735710000674</v>
          </cell>
          <cell r="BW115">
            <v>106.96462090999995</v>
          </cell>
          <cell r="BX115">
            <v>-20.908383609999696</v>
          </cell>
          <cell r="BY115">
            <v>3.9706473099997837</v>
          </cell>
          <cell r="BZ115">
            <v>-60.626539849999865</v>
          </cell>
          <cell r="CA115">
            <v>-60.344328939999912</v>
          </cell>
          <cell r="CB115">
            <v>-38.730513400000234</v>
          </cell>
          <cell r="CC115">
            <v>63.59084580999999</v>
          </cell>
          <cell r="CD115">
            <v>21.816747970000321</v>
          </cell>
          <cell r="CE115">
            <v>-2.0225768100003876</v>
          </cell>
          <cell r="CF115">
            <v>17.336095500000326</v>
          </cell>
          <cell r="CG115">
            <v>-55.650059780000518</v>
          </cell>
          <cell r="CH115">
            <v>1.1363702400000477</v>
          </cell>
          <cell r="CI115">
            <v>34.998216590000183</v>
          </cell>
          <cell r="CJ115">
            <v>-109.6543566999997</v>
          </cell>
          <cell r="CK115">
            <v>36.513533329999689</v>
          </cell>
          <cell r="CL115">
            <v>55.548256499999638</v>
          </cell>
          <cell r="CM115">
            <v>-8.0386990799990485</v>
          </cell>
          <cell r="CN115">
            <v>24.422832659999472</v>
          </cell>
          <cell r="CO115">
            <v>55.749517630000014</v>
          </cell>
          <cell r="CP115">
            <v>-51.380599610000161</v>
          </cell>
          <cell r="CQ115">
            <v>0.42565924999988169</v>
          </cell>
          <cell r="CR115">
            <v>66.562615470000026</v>
          </cell>
          <cell r="CS115">
            <v>-78.141475309999663</v>
          </cell>
          <cell r="CT115">
            <v>11.121157199999956</v>
          </cell>
          <cell r="CU115">
            <v>62.828016840000195</v>
          </cell>
          <cell r="CV115">
            <v>-69.241873560000101</v>
          </cell>
          <cell r="CW115">
            <v>-3.5584548800001699</v>
          </cell>
          <cell r="CX115">
            <v>43.211820790000274</v>
          </cell>
          <cell r="CY115">
            <v>48.355420829999638</v>
          </cell>
          <cell r="CZ115">
            <v>-13.476506310000005</v>
          </cell>
          <cell r="DA115">
            <v>-18.646349159999367</v>
          </cell>
          <cell r="DB115">
            <v>-142.15588937000058</v>
          </cell>
          <cell r="DC115">
            <v>93.46498677000001</v>
          </cell>
          <cell r="DD115">
            <v>56.879948810000243</v>
          </cell>
          <cell r="DE115">
            <v>-1.801386890000316</v>
          </cell>
          <cell r="DF115">
            <v>0.35230930000004435</v>
          </cell>
          <cell r="DG115">
            <v>-118.18747720856921</v>
          </cell>
          <cell r="DH115">
            <v>96.739333208569121</v>
          </cell>
          <cell r="DI115">
            <v>-147.44882285999975</v>
          </cell>
          <cell r="DJ115">
            <v>52.838005651672034</v>
          </cell>
          <cell r="DK115">
            <v>45.308271028327852</v>
          </cell>
          <cell r="DL115">
            <v>-153.75113939000008</v>
          </cell>
          <cell r="DM115">
            <v>-88.743320579999761</v>
          </cell>
          <cell r="DN115">
            <v>80.907597450000139</v>
          </cell>
          <cell r="DO115">
            <v>-129.10953080000013</v>
          </cell>
          <cell r="DP115">
            <v>6.1351570699986837</v>
          </cell>
          <cell r="DQ115">
            <v>-88.311264619998951</v>
          </cell>
          <cell r="DR115">
            <v>-63.402082138333412</v>
          </cell>
          <cell r="DS115">
            <v>59.443336440002327</v>
          </cell>
          <cell r="DT115">
            <v>-112.49814433166898</v>
          </cell>
          <cell r="DU115">
            <v>581.28759609999986</v>
          </cell>
          <cell r="DV115">
            <v>-382.8499877499998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</row>
        <row r="117"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500</v>
          </cell>
          <cell r="BC117">
            <v>500</v>
          </cell>
          <cell r="BD117">
            <v>0</v>
          </cell>
          <cell r="BE117">
            <v>0</v>
          </cell>
          <cell r="BF117">
            <v>0</v>
          </cell>
          <cell r="BG117">
            <v>-27.099766000000045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-21.322555929999908</v>
          </cell>
          <cell r="BM117">
            <v>0</v>
          </cell>
          <cell r="BN117">
            <v>-22.623248070000045</v>
          </cell>
          <cell r="BO117">
            <v>0</v>
          </cell>
          <cell r="BP117">
            <v>-14.568081929999948</v>
          </cell>
          <cell r="BQ117">
            <v>-7.3849650700000211</v>
          </cell>
          <cell r="BR117">
            <v>0</v>
          </cell>
          <cell r="BS117">
            <v>-6.5316757499999767</v>
          </cell>
          <cell r="BT117">
            <v>-14.558362250000073</v>
          </cell>
          <cell r="BU117">
            <v>0</v>
          </cell>
          <cell r="BV117">
            <v>-7.545927000000006</v>
          </cell>
          <cell r="BW117">
            <v>-7.3383790000000317</v>
          </cell>
          <cell r="BX117">
            <v>-15.244312229999991</v>
          </cell>
          <cell r="BY117">
            <v>0</v>
          </cell>
          <cell r="BZ117">
            <v>-7.1486927699999114</v>
          </cell>
          <cell r="CA117">
            <v>-6.8503081100000145</v>
          </cell>
          <cell r="CB117">
            <v>-6.4440099299999929</v>
          </cell>
          <cell r="CC117">
            <v>-6.5879423200000247</v>
          </cell>
          <cell r="CD117">
            <v>-12.345551640000053</v>
          </cell>
          <cell r="CE117">
            <v>-6.5781499999999369</v>
          </cell>
          <cell r="CF117">
            <v>-6.4040190000000621</v>
          </cell>
          <cell r="CG117">
            <v>-6.5123810000000049</v>
          </cell>
          <cell r="CH117">
            <v>-6.1474009999999453</v>
          </cell>
          <cell r="CI117">
            <v>-6.3982584300000553</v>
          </cell>
          <cell r="CJ117">
            <v>-6.6276245999999901</v>
          </cell>
          <cell r="CK117">
            <v>-6.991760769999928</v>
          </cell>
          <cell r="CL117">
            <v>-8.0665260800000169</v>
          </cell>
          <cell r="CM117">
            <v>-6.5648771200000056</v>
          </cell>
          <cell r="CN117">
            <v>-15.29834100000005</v>
          </cell>
          <cell r="CO117">
            <v>-7.4460050000000138</v>
          </cell>
          <cell r="CP117">
            <v>-8.4280899999999974</v>
          </cell>
          <cell r="CQ117">
            <v>-8.2167191699999194</v>
          </cell>
          <cell r="CR117">
            <v>-8.7093008300000747</v>
          </cell>
          <cell r="CS117">
            <v>-8.4255407299999661</v>
          </cell>
          <cell r="CT117">
            <v>-9.0059307300000455</v>
          </cell>
          <cell r="CU117">
            <v>-9.1659849299999223</v>
          </cell>
          <cell r="CV117">
            <v>-8.8045174500000485</v>
          </cell>
          <cell r="CW117">
            <v>-7.3818425499999876</v>
          </cell>
          <cell r="CX117">
            <v>-18.243748200000027</v>
          </cell>
          <cell r="CY117">
            <v>-9.9603628399999025</v>
          </cell>
          <cell r="CZ117">
            <v>-9.2028543900000841</v>
          </cell>
          <cell r="DA117">
            <v>-9.9679963399998996</v>
          </cell>
          <cell r="DB117">
            <v>-2.385518100000013</v>
          </cell>
          <cell r="DC117">
            <v>-5.3630923700000039</v>
          </cell>
          <cell r="DD117">
            <v>-8.5143920600000911</v>
          </cell>
          <cell r="DE117">
            <v>-9.548356359999957</v>
          </cell>
          <cell r="DF117">
            <v>-9.5631224300000213</v>
          </cell>
          <cell r="DG117">
            <v>-9.1888224399999672</v>
          </cell>
          <cell r="DH117">
            <v>-9.4127124899999899</v>
          </cell>
          <cell r="DI117">
            <v>-8.8483521499999824</v>
          </cell>
          <cell r="DJ117">
            <v>-8.4904905400001098</v>
          </cell>
          <cell r="DK117">
            <v>-8.9726907099998243</v>
          </cell>
          <cell r="DL117">
            <v>-7.9567541200001415</v>
          </cell>
          <cell r="DM117">
            <v>-8.6855914499999471</v>
          </cell>
          <cell r="DN117">
            <v>-8.254106800000045</v>
          </cell>
          <cell r="DO117">
            <v>-2.3261456799999678</v>
          </cell>
          <cell r="DP117">
            <v>-2.2371029799999747</v>
          </cell>
          <cell r="DQ117">
            <v>-21.045618450000063</v>
          </cell>
          <cell r="DR117">
            <v>-8.6157826200000045</v>
          </cell>
          <cell r="DS117">
            <v>-8.2836820199999579</v>
          </cell>
          <cell r="DT117">
            <v>-8.6815414399999895</v>
          </cell>
          <cell r="DU117">
            <v>-8.3563809300000571</v>
          </cell>
          <cell r="DV117">
            <v>-2.7962683299999753</v>
          </cell>
          <cell r="DW117">
            <v>-8.0212943000000223</v>
          </cell>
          <cell r="DX117">
            <v>-7.6577272799999605</v>
          </cell>
          <cell r="DY117">
            <v>-7.2528384000000301</v>
          </cell>
          <cell r="DZ117">
            <v>-7.831180809999978</v>
          </cell>
          <cell r="EA117">
            <v>-8.1277336599999899</v>
          </cell>
          <cell r="EB117">
            <v>-6.3246061899999972</v>
          </cell>
          <cell r="EC117">
            <v>-7.8569559800000093</v>
          </cell>
          <cell r="ED117">
            <v>-7.9311056600000143</v>
          </cell>
          <cell r="EE117">
            <v>-7.8980846099999553</v>
          </cell>
          <cell r="EF117">
            <v>-8.2344459600000732</v>
          </cell>
          <cell r="EG117">
            <v>-8.0204925199999479</v>
          </cell>
          <cell r="EH117">
            <v>-8.154958640000018</v>
          </cell>
          <cell r="EI117">
            <v>-7.5595771799999625</v>
          </cell>
          <cell r="EJ117">
            <v>-5.6828697999999918</v>
          </cell>
          <cell r="EK117">
            <v>-6.5541773600000397</v>
          </cell>
          <cell r="EL117">
            <v>-6.9638744999999744</v>
          </cell>
          <cell r="EM117">
            <v>-6.959485030000053</v>
          </cell>
          <cell r="EN117">
            <v>-6.6719586099999901</v>
          </cell>
          <cell r="EO117">
            <v>-7.1843547899999862</v>
          </cell>
          <cell r="EP117">
            <v>-7.5333603600000174</v>
          </cell>
          <cell r="EQ117">
            <v>-7.4600646399999846</v>
          </cell>
          <cell r="ER117">
            <v>-7.4572522099999787</v>
          </cell>
          <cell r="ES117">
            <v>-7.4124907099999859</v>
          </cell>
          <cell r="ET117">
            <v>-3.5988584700000388</v>
          </cell>
          <cell r="EU117">
            <v>-6.7128220700000156</v>
          </cell>
          <cell r="EV117">
            <v>-6.1342613999999571</v>
          </cell>
          <cell r="EW117">
            <v>-6.45906025000005</v>
          </cell>
          <cell r="EX117">
            <v>-6.1287884399999655</v>
          </cell>
          <cell r="EY117">
            <v>-6.2333919300000105</v>
          </cell>
          <cell r="EZ117">
            <v>-5.9016623099999777</v>
          </cell>
          <cell r="FA117">
            <v>-5.9583807600000114</v>
          </cell>
          <cell r="FB117">
            <v>-6.0029906299999993</v>
          </cell>
          <cell r="FC117">
            <v>-5.9487957199999926</v>
          </cell>
          <cell r="FD117">
            <v>-6.1150233200000059</v>
          </cell>
          <cell r="FE117">
            <v>-5.883860320000025</v>
          </cell>
          <cell r="FF117">
            <v>-6.0726764999999716</v>
          </cell>
        </row>
        <row r="119">
          <cell r="S119">
            <v>-36.538144740000064</v>
          </cell>
          <cell r="T119">
            <v>-15.030120429999783</v>
          </cell>
          <cell r="U119">
            <v>20.737543139999843</v>
          </cell>
          <cell r="V119">
            <v>31.773880650000194</v>
          </cell>
          <cell r="W119">
            <v>-7.2521636400000489</v>
          </cell>
          <cell r="X119">
            <v>-23.593622299999936</v>
          </cell>
          <cell r="Y119">
            <v>13.82928107999993</v>
          </cell>
          <cell r="Z119">
            <v>14.070778529999984</v>
          </cell>
          <cell r="AA119">
            <v>-61.22214198000006</v>
          </cell>
          <cell r="AB119">
            <v>20.597179580000102</v>
          </cell>
          <cell r="AC119">
            <v>23.521104319999949</v>
          </cell>
          <cell r="AD119">
            <v>74.052391499999999</v>
          </cell>
          <cell r="AE119">
            <v>-41.981697449999956</v>
          </cell>
          <cell r="AF119">
            <v>9.8814067200002</v>
          </cell>
          <cell r="AG119">
            <v>-3.0595861600000944</v>
          </cell>
          <cell r="AH119">
            <v>-10.126427929999977</v>
          </cell>
          <cell r="AI119">
            <v>-6.9391832500001556</v>
          </cell>
          <cell r="AJ119">
            <v>87.987846139999988</v>
          </cell>
          <cell r="AK119">
            <v>-29.189117310000029</v>
          </cell>
          <cell r="AL119">
            <v>9.7778101700000661</v>
          </cell>
          <cell r="AM119">
            <v>8.8124294399997325</v>
          </cell>
          <cell r="AN119">
            <v>10.802808750000167</v>
          </cell>
          <cell r="AO119">
            <v>-15.945190069999967</v>
          </cell>
          <cell r="AP119">
            <v>32.012919730000135</v>
          </cell>
          <cell r="AQ119">
            <v>-13.907002410000018</v>
          </cell>
          <cell r="AR119">
            <v>-5.971104940000032</v>
          </cell>
          <cell r="AS119">
            <v>1.6849074900000005</v>
          </cell>
          <cell r="AT119">
            <v>-0.89609133000021757</v>
          </cell>
          <cell r="AU119">
            <v>-10.845995059999836</v>
          </cell>
          <cell r="AV119">
            <v>-5.1435202100001334</v>
          </cell>
          <cell r="AW119">
            <v>9.0801135499999646</v>
          </cell>
          <cell r="AX119">
            <v>30.439341290000129</v>
          </cell>
          <cell r="AY119">
            <v>-21.376852909999911</v>
          </cell>
          <cell r="AZ119">
            <v>10.466494409999882</v>
          </cell>
          <cell r="BA119">
            <v>49.207343080000101</v>
          </cell>
          <cell r="BB119">
            <v>165.71492603000002</v>
          </cell>
          <cell r="BC119">
            <v>-38.112192220000225</v>
          </cell>
          <cell r="BD119">
            <v>-17.762074779999921</v>
          </cell>
          <cell r="BE119">
            <v>-27.427878530000044</v>
          </cell>
          <cell r="BF119">
            <v>-3.1056617199997163</v>
          </cell>
          <cell r="BG119">
            <v>34.373577819999696</v>
          </cell>
          <cell r="BH119">
            <v>-57.284869459999868</v>
          </cell>
          <cell r="BI119">
            <v>7.1235645399998475</v>
          </cell>
          <cell r="BJ119">
            <v>0.72858997000003001</v>
          </cell>
          <cell r="BK119">
            <v>-12.328209669999865</v>
          </cell>
          <cell r="BL119">
            <v>37.592392050000058</v>
          </cell>
          <cell r="BM119">
            <v>-1.5039793800000325</v>
          </cell>
          <cell r="BN119">
            <v>26.650749389999987</v>
          </cell>
          <cell r="BO119">
            <v>13.103730169999949</v>
          </cell>
          <cell r="BP119">
            <v>-39.58875235999983</v>
          </cell>
          <cell r="BQ119">
            <v>-1.0708141000002342</v>
          </cell>
          <cell r="BR119">
            <v>8.8232903100001749</v>
          </cell>
          <cell r="BS119">
            <v>25.683532390000096</v>
          </cell>
          <cell r="BT119">
            <v>-28.62701213999992</v>
          </cell>
          <cell r="BU119">
            <v>1.4435056999997187</v>
          </cell>
          <cell r="BV119">
            <v>11.364825149999774</v>
          </cell>
          <cell r="BW119">
            <v>7.6054067200002464</v>
          </cell>
          <cell r="BX119">
            <v>-25.871314139999981</v>
          </cell>
          <cell r="BY119">
            <v>41.567758580000032</v>
          </cell>
          <cell r="BZ119">
            <v>100.4183546500002</v>
          </cell>
          <cell r="CA119">
            <v>0.17711244999986775</v>
          </cell>
          <cell r="CB119">
            <v>71.619618989999708</v>
          </cell>
          <cell r="CC119">
            <v>-112.45604462999972</v>
          </cell>
          <cell r="CD119">
            <v>-11.154686730000094</v>
          </cell>
          <cell r="CE119">
            <v>-74.63695451000001</v>
          </cell>
          <cell r="CF119">
            <v>3.2551539999872148E-2</v>
          </cell>
          <cell r="CG119">
            <v>19.392044720000172</v>
          </cell>
          <cell r="CH119">
            <v>34.032042639999872</v>
          </cell>
          <cell r="CI119">
            <v>8.3991841200000863</v>
          </cell>
          <cell r="CJ119">
            <v>-11.449373380000111</v>
          </cell>
          <cell r="CK119">
            <v>17.198416990000169</v>
          </cell>
          <cell r="CL119">
            <v>35.34847187999992</v>
          </cell>
          <cell r="CM119">
            <v>-1.5648327100000188</v>
          </cell>
          <cell r="CN119">
            <v>115.70002839000006</v>
          </cell>
          <cell r="CO119">
            <v>-1.663104890000227</v>
          </cell>
          <cell r="CP119">
            <v>1.4838327600001548</v>
          </cell>
          <cell r="CQ119">
            <v>-25.196975139999836</v>
          </cell>
          <cell r="CR119">
            <v>-23.164784220000001</v>
          </cell>
          <cell r="CS119">
            <v>-19.559791160000145</v>
          </cell>
          <cell r="CT119">
            <v>-3.6327906999998731</v>
          </cell>
          <cell r="CU119">
            <v>0.27224248999982592</v>
          </cell>
          <cell r="CV119">
            <v>-93.618274049999968</v>
          </cell>
          <cell r="CW119">
            <v>-111.43071171071676</v>
          </cell>
          <cell r="CX119">
            <v>289.04012411887629</v>
          </cell>
          <cell r="CY119">
            <v>-8.1490598381594737</v>
          </cell>
          <cell r="CZ119">
            <v>-19.493596370000091</v>
          </cell>
          <cell r="DA119">
            <v>-17.952229329999909</v>
          </cell>
          <cell r="DB119">
            <v>-32.25034112000003</v>
          </cell>
          <cell r="DC119">
            <v>5.6447764399997595</v>
          </cell>
          <cell r="DD119">
            <v>26.13532306000036</v>
          </cell>
          <cell r="DE119">
            <v>24.986687480000001</v>
          </cell>
          <cell r="DF119">
            <v>32.026267429999962</v>
          </cell>
          <cell r="DG119">
            <v>-18.094881350000151</v>
          </cell>
          <cell r="DH119">
            <v>-25.092681799999696</v>
          </cell>
          <cell r="DI119">
            <v>47.755748419999804</v>
          </cell>
          <cell r="DJ119">
            <v>71.476269050000155</v>
          </cell>
          <cell r="DK119">
            <v>-8.1480351100001371</v>
          </cell>
          <cell r="DL119">
            <v>-9.6335429000000659</v>
          </cell>
          <cell r="DM119">
            <v>-56.782988099999784</v>
          </cell>
          <cell r="DN119">
            <v>14.657839670000158</v>
          </cell>
          <cell r="DO119">
            <v>4.9427993699996478</v>
          </cell>
          <cell r="DP119">
            <v>-27.389120570000046</v>
          </cell>
          <cell r="DQ119">
            <v>11.322033410000017</v>
          </cell>
          <cell r="DR119">
            <v>-9.8571935700001632</v>
          </cell>
          <cell r="DS119">
            <v>12.395371570000634</v>
          </cell>
          <cell r="DT119">
            <v>-16.42226552000011</v>
          </cell>
          <cell r="DU119">
            <v>88.033102509999708</v>
          </cell>
          <cell r="DV119">
            <v>-4.5629808599999251</v>
          </cell>
          <cell r="DW119">
            <v>-44.623437670000158</v>
          </cell>
          <cell r="DX119">
            <v>-12.558575650000421</v>
          </cell>
          <cell r="DY119">
            <v>-10.886029629999484</v>
          </cell>
          <cell r="DZ119">
            <v>7.3850629099999878</v>
          </cell>
          <cell r="EA119">
            <v>-2.9720524900001237</v>
          </cell>
          <cell r="EB119">
            <v>-20.178317120000088</v>
          </cell>
          <cell r="EC119">
            <v>22.015145480000342</v>
          </cell>
          <cell r="ED119">
            <v>8.5033667299999252</v>
          </cell>
          <cell r="EE119">
            <v>9.5863345800000843</v>
          </cell>
          <cell r="EF119">
            <v>-4.6657176700000491</v>
          </cell>
          <cell r="EG119">
            <v>29.310718409999936</v>
          </cell>
          <cell r="EH119">
            <v>-43.648358389999885</v>
          </cell>
          <cell r="EI119">
            <v>-21.955836660000159</v>
          </cell>
          <cell r="EJ119">
            <v>50.00028181000016</v>
          </cell>
          <cell r="EK119">
            <v>-19.698249400000122</v>
          </cell>
          <cell r="EL119">
            <v>76.758011249999981</v>
          </cell>
          <cell r="EM119">
            <v>-50.980840759999865</v>
          </cell>
          <cell r="EN119">
            <v>-31.230427050000344</v>
          </cell>
          <cell r="EO119">
            <v>22.412595030000375</v>
          </cell>
          <cell r="EP119">
            <v>-8.7083948000001783</v>
          </cell>
          <cell r="EQ119">
            <v>4.2553765400002703</v>
          </cell>
          <cell r="ER119">
            <v>56.384527740000067</v>
          </cell>
          <cell r="ES119">
            <v>32.139586609999697</v>
          </cell>
          <cell r="ET119">
            <v>139.77652809999972</v>
          </cell>
          <cell r="EU119">
            <v>-56.422641569999783</v>
          </cell>
          <cell r="EV119">
            <v>17.979222890000983</v>
          </cell>
          <cell r="EW119">
            <v>47.233884919997536</v>
          </cell>
          <cell r="EX119">
            <v>7.4679209000014453</v>
          </cell>
          <cell r="EY119">
            <v>-81.023086269999339</v>
          </cell>
          <cell r="EZ119">
            <v>-34.299582280001232</v>
          </cell>
          <cell r="FA119">
            <v>9.1474696199991286</v>
          </cell>
          <cell r="FB119">
            <v>-6.9456696399984139</v>
          </cell>
          <cell r="FC119">
            <v>12.327548929998102</v>
          </cell>
          <cell r="FD119">
            <v>14.499711570001637</v>
          </cell>
          <cell r="FE119">
            <v>36.45518390999905</v>
          </cell>
          <cell r="FF119">
            <v>-13.864631299999246</v>
          </cell>
        </row>
        <row r="121">
          <cell r="S121">
            <v>559.48197891000018</v>
          </cell>
          <cell r="T121">
            <v>55.74543569999787</v>
          </cell>
          <cell r="U121">
            <v>128.73875408999993</v>
          </cell>
          <cell r="V121">
            <v>635.27088041998832</v>
          </cell>
          <cell r="W121">
            <v>-217.643463349993</v>
          </cell>
          <cell r="X121">
            <v>68.822291140018024</v>
          </cell>
          <cell r="Y121">
            <v>-820.2928328599919</v>
          </cell>
          <cell r="Z121">
            <v>-260.82482337998044</v>
          </cell>
          <cell r="AA121">
            <v>-31.880150970044269</v>
          </cell>
          <cell r="AB121">
            <v>89.575949180014959</v>
          </cell>
          <cell r="AC121">
            <v>420.74254081997697</v>
          </cell>
          <cell r="AD121">
            <v>214.70449847001373</v>
          </cell>
          <cell r="AE121">
            <v>40.187424273331999</v>
          </cell>
          <cell r="AF121">
            <v>-11.856222846663513</v>
          </cell>
          <cell r="AG121">
            <v>-304.47955315666968</v>
          </cell>
          <cell r="AH121">
            <v>30.596131603333106</v>
          </cell>
          <cell r="AI121">
            <v>377.80042139333318</v>
          </cell>
          <cell r="AJ121">
            <v>247.03067880333492</v>
          </cell>
          <cell r="AK121">
            <v>-371.57281377666732</v>
          </cell>
          <cell r="AL121">
            <v>-163.95556625666677</v>
          </cell>
          <cell r="AM121">
            <v>188.68483774333299</v>
          </cell>
          <cell r="AN121">
            <v>25.326156783332408</v>
          </cell>
          <cell r="AO121">
            <v>140.47882450333509</v>
          </cell>
          <cell r="AP121">
            <v>-70.568036416667383</v>
          </cell>
          <cell r="AQ121">
            <v>638.75057189000199</v>
          </cell>
          <cell r="AR121">
            <v>90.443761599999561</v>
          </cell>
          <cell r="AS121">
            <v>-162.21238296000047</v>
          </cell>
          <cell r="AT121">
            <v>-81.365436449998924</v>
          </cell>
          <cell r="AU121">
            <v>1929.3677710599995</v>
          </cell>
          <cell r="AV121">
            <v>-2250.4303713599993</v>
          </cell>
          <cell r="AW121">
            <v>-112.44452806000209</v>
          </cell>
          <cell r="AX121">
            <v>51.153183720001834</v>
          </cell>
          <cell r="AY121">
            <v>133.73688678999861</v>
          </cell>
          <cell r="AZ121">
            <v>-250.60239719000037</v>
          </cell>
          <cell r="BA121">
            <v>0.13840625999910117</v>
          </cell>
          <cell r="BB121">
            <v>-0.79247264999867184</v>
          </cell>
          <cell r="BC121">
            <v>374.99344355039466</v>
          </cell>
          <cell r="BD121">
            <v>-14.298740179604465</v>
          </cell>
          <cell r="BE121">
            <v>-127.87917918960648</v>
          </cell>
          <cell r="BF121">
            <v>-268.57906742960495</v>
          </cell>
          <cell r="BG121">
            <v>473.61576082039574</v>
          </cell>
          <cell r="BH121">
            <v>46.290254810392071</v>
          </cell>
          <cell r="BI121">
            <v>154.26340591039661</v>
          </cell>
          <cell r="BJ121">
            <v>-38.208378179604551</v>
          </cell>
          <cell r="BK121">
            <v>121.25270532039394</v>
          </cell>
          <cell r="BL121">
            <v>75.028722460395329</v>
          </cell>
          <cell r="BM121">
            <v>216.54471367039332</v>
          </cell>
          <cell r="BN121">
            <v>34.329580610395169</v>
          </cell>
          <cell r="BO121">
            <v>-208.91877898901112</v>
          </cell>
          <cell r="BP121">
            <v>86.785212800986301</v>
          </cell>
          <cell r="BQ121">
            <v>-421.64629199901447</v>
          </cell>
          <cell r="BR121">
            <v>45.374059210988889</v>
          </cell>
          <cell r="BS121">
            <v>-54.664854619013568</v>
          </cell>
          <cell r="BT121">
            <v>468.88715755098656</v>
          </cell>
          <cell r="BU121">
            <v>596.26316039098765</v>
          </cell>
          <cell r="BV121">
            <v>598.73843377098819</v>
          </cell>
          <cell r="BW121">
            <v>-486.35068082901489</v>
          </cell>
          <cell r="BX121">
            <v>110.1187208609872</v>
          </cell>
          <cell r="BY121">
            <v>160.25072572098816</v>
          </cell>
          <cell r="BZ121">
            <v>398.13497616098448</v>
          </cell>
          <cell r="CA121">
            <v>-155.24627416833118</v>
          </cell>
          <cell r="CB121">
            <v>42.599490231666095</v>
          </cell>
          <cell r="CC121">
            <v>26.017411281665773</v>
          </cell>
          <cell r="CD121">
            <v>54.413952861666075</v>
          </cell>
          <cell r="CE121">
            <v>-135.31304992833248</v>
          </cell>
          <cell r="CF121">
            <v>67.337847591668833</v>
          </cell>
          <cell r="CG121">
            <v>-84.463715158334708</v>
          </cell>
          <cell r="CH121">
            <v>310.48161546166648</v>
          </cell>
          <cell r="CI121">
            <v>-389.19672185833497</v>
          </cell>
          <cell r="CJ121">
            <v>-378.45328551833063</v>
          </cell>
          <cell r="CK121">
            <v>194.96408823166257</v>
          </cell>
          <cell r="CL121">
            <v>-114.55812748832977</v>
          </cell>
          <cell r="CM121">
            <v>-14.213344963333839</v>
          </cell>
          <cell r="CN121">
            <v>229.47148750666565</v>
          </cell>
          <cell r="CO121">
            <v>434.05920794666599</v>
          </cell>
          <cell r="CP121">
            <v>-59.477667163332626</v>
          </cell>
          <cell r="CQ121">
            <v>97.136779216668401</v>
          </cell>
          <cell r="CR121">
            <v>77.853578026664763</v>
          </cell>
          <cell r="CS121">
            <v>-208.52062019333243</v>
          </cell>
          <cell r="CT121">
            <v>51.459852116664479</v>
          </cell>
          <cell r="CU121">
            <v>491.86362883667061</v>
          </cell>
          <cell r="CV121">
            <v>-124.43809588333625</v>
          </cell>
          <cell r="CW121">
            <v>410.99075453834757</v>
          </cell>
          <cell r="CX121">
            <v>-255.04919397063168</v>
          </cell>
          <cell r="CY121">
            <v>388.46062026487743</v>
          </cell>
          <cell r="CZ121">
            <v>-25.650611190724703</v>
          </cell>
          <cell r="DA121">
            <v>-200.25942320050035</v>
          </cell>
          <cell r="DB121">
            <v>25.065796290953585</v>
          </cell>
          <cell r="DC121">
            <v>-7.4578921827041995</v>
          </cell>
          <cell r="DD121">
            <v>-168.1607873604471</v>
          </cell>
          <cell r="DE121">
            <v>-27.667618427901289</v>
          </cell>
          <cell r="DF121">
            <v>1281.1642153545245</v>
          </cell>
          <cell r="DG121">
            <v>66.350345972075957</v>
          </cell>
          <cell r="DH121">
            <v>-573.13536576362367</v>
          </cell>
          <cell r="DI121">
            <v>425.6936929256035</v>
          </cell>
          <cell r="DJ121">
            <v>447.71388445444427</v>
          </cell>
          <cell r="DK121">
            <v>174.60172890340073</v>
          </cell>
          <cell r="DL121">
            <v>-514.30611342214797</v>
          </cell>
          <cell r="DM121">
            <v>-34.483771617504317</v>
          </cell>
          <cell r="DN121">
            <v>100.17642011241514</v>
          </cell>
          <cell r="DO121">
            <v>51.476522879125696</v>
          </cell>
          <cell r="DP121">
            <v>-461.85088277876912</v>
          </cell>
          <cell r="DQ121">
            <v>179.31514933335438</v>
          </cell>
          <cell r="DR121">
            <v>-112.74933879680066</v>
          </cell>
          <cell r="DS121">
            <v>260.77503839350356</v>
          </cell>
          <cell r="DT121">
            <v>122.80626369499441</v>
          </cell>
          <cell r="DU121">
            <v>807.76670025480234</v>
          </cell>
          <cell r="DV121">
            <v>-220.88442750542526</v>
          </cell>
          <cell r="DW121">
            <v>1002.596517750002</v>
          </cell>
          <cell r="DX121">
            <v>444.81309025999326</v>
          </cell>
          <cell r="DY121">
            <v>-597.67614545000106</v>
          </cell>
          <cell r="DZ121">
            <v>1255.114445570005</v>
          </cell>
          <cell r="EA121">
            <v>-413.16402234000088</v>
          </cell>
          <cell r="EB121">
            <v>-1272.6250050899998</v>
          </cell>
          <cell r="EC121">
            <v>-199.76367803999892</v>
          </cell>
          <cell r="ED121">
            <v>437.25935549999849</v>
          </cell>
          <cell r="EE121">
            <v>-322.41984167999908</v>
          </cell>
          <cell r="EF121">
            <v>47.381575509993127</v>
          </cell>
          <cell r="EG121">
            <v>501.46167702000639</v>
          </cell>
          <cell r="EH121">
            <v>-47.324749700001121</v>
          </cell>
          <cell r="EI121">
            <v>122.41309321999506</v>
          </cell>
          <cell r="EJ121">
            <v>350.91061066000293</v>
          </cell>
          <cell r="EK121">
            <v>56.748113890000241</v>
          </cell>
          <cell r="EL121">
            <v>569.01948268999877</v>
          </cell>
          <cell r="EM121">
            <v>-82.830414849995577</v>
          </cell>
          <cell r="EN121">
            <v>157.53727120999429</v>
          </cell>
          <cell r="EO121">
            <v>596.58675163000225</v>
          </cell>
          <cell r="EP121">
            <v>611.72815981399617</v>
          </cell>
          <cell r="EQ121">
            <v>60.408130605999759</v>
          </cell>
          <cell r="ER121">
            <v>12.567883370005802</v>
          </cell>
          <cell r="ES121">
            <v>436.0387208899956</v>
          </cell>
          <cell r="ET121">
            <v>-430.24768657999448</v>
          </cell>
          <cell r="EU121">
            <v>4.5726160599915602</v>
          </cell>
          <cell r="EV121">
            <v>300.37325669000165</v>
          </cell>
          <cell r="EW121">
            <v>-1728.6276066400005</v>
          </cell>
          <cell r="EX121">
            <v>515.74941281000065</v>
          </cell>
          <cell r="EY121">
            <v>-429.13114605999908</v>
          </cell>
          <cell r="EZ121">
            <v>144.39847379000275</v>
          </cell>
          <cell r="FA121">
            <v>1160.7820636599972</v>
          </cell>
          <cell r="FB121">
            <v>-633.46473858999707</v>
          </cell>
          <cell r="FC121">
            <v>-298.55464445000507</v>
          </cell>
          <cell r="FD121">
            <v>102.72401860000537</v>
          </cell>
          <cell r="FE121">
            <v>-484.35660519000157</v>
          </cell>
          <cell r="FF121">
            <v>406.93356488000063</v>
          </cell>
        </row>
        <row r="154"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948.55084828999998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</row>
      </sheetData>
      <sheetData sheetId="5"/>
      <sheetData sheetId="6">
        <row r="53">
          <cell r="F53">
            <v>171.24396566319547</v>
          </cell>
        </row>
        <row r="64">
          <cell r="S64">
            <v>29.200785639999992</v>
          </cell>
          <cell r="T64">
            <v>28.789345109999999</v>
          </cell>
          <cell r="U64">
            <v>88.807304399999964</v>
          </cell>
          <cell r="V64">
            <v>98.215886889999993</v>
          </cell>
          <cell r="W64">
            <v>30.458655230000005</v>
          </cell>
          <cell r="X64">
            <v>128.09023622000001</v>
          </cell>
          <cell r="Y64">
            <v>56.559687119999992</v>
          </cell>
          <cell r="Z64">
            <v>38.133339559999996</v>
          </cell>
          <cell r="AA64">
            <v>101.91894045000001</v>
          </cell>
          <cell r="AB64">
            <v>327.7033398100001</v>
          </cell>
          <cell r="AC64">
            <v>268.37281918999997</v>
          </cell>
          <cell r="AD64">
            <v>192.96126443999995</v>
          </cell>
          <cell r="AE64">
            <v>10.098872439999994</v>
          </cell>
          <cell r="AF64">
            <v>327.72932767999993</v>
          </cell>
          <cell r="AG64">
            <v>173.37064307000006</v>
          </cell>
          <cell r="AH64">
            <v>200.22385558999997</v>
          </cell>
          <cell r="AI64">
            <v>189.05089980999998</v>
          </cell>
          <cell r="AJ64">
            <v>266.27679498000003</v>
          </cell>
          <cell r="AK64">
            <v>19.906227720000004</v>
          </cell>
          <cell r="AL64">
            <v>62.742246719999997</v>
          </cell>
          <cell r="AM64">
            <v>12.874870649999991</v>
          </cell>
          <cell r="AN64">
            <v>402.46124890999999</v>
          </cell>
          <cell r="AO64">
            <v>212.71869054000001</v>
          </cell>
          <cell r="AP64">
            <v>630.28778891999991</v>
          </cell>
          <cell r="AQ64">
            <v>10.025201140000007</v>
          </cell>
          <cell r="AR64">
            <v>518.56711456999994</v>
          </cell>
          <cell r="AS64">
            <v>533.21933605000004</v>
          </cell>
          <cell r="AT64">
            <v>208.52089730999998</v>
          </cell>
          <cell r="AU64">
            <v>9.0115589499999995</v>
          </cell>
          <cell r="AV64">
            <v>2.5464051699999999</v>
          </cell>
          <cell r="AW64">
            <v>3.8012396000000002</v>
          </cell>
          <cell r="AX64">
            <v>4.8556617900000001</v>
          </cell>
          <cell r="AY64">
            <v>0.73713791999999989</v>
          </cell>
          <cell r="AZ64">
            <v>0.9181585699999999</v>
          </cell>
          <cell r="BA64">
            <v>561.23864822999997</v>
          </cell>
          <cell r="BB64">
            <v>980.98963107000009</v>
          </cell>
          <cell r="BC64">
            <v>650.21253646000002</v>
          </cell>
          <cell r="BD64">
            <v>348.74970000000002</v>
          </cell>
          <cell r="BE64">
            <v>823.52049514999999</v>
          </cell>
          <cell r="BF64">
            <v>313.44970999999998</v>
          </cell>
          <cell r="BG64">
            <v>506.51647169</v>
          </cell>
          <cell r="BH64">
            <v>580.79592346000004</v>
          </cell>
          <cell r="BI64">
            <v>162.3358709</v>
          </cell>
          <cell r="BJ64">
            <v>752.29862617000003</v>
          </cell>
          <cell r="BK64">
            <v>147.30850552000001</v>
          </cell>
          <cell r="BL64">
            <v>550.88736313999993</v>
          </cell>
          <cell r="BM64">
            <v>466.52472742999998</v>
          </cell>
          <cell r="BN64">
            <v>420.4652929099999</v>
          </cell>
          <cell r="BO64">
            <v>907.21443976</v>
          </cell>
          <cell r="BP64">
            <v>3060.0219626800003</v>
          </cell>
          <cell r="BQ64">
            <v>1442.1798324399999</v>
          </cell>
          <cell r="BR64">
            <v>333.17462906000003</v>
          </cell>
          <cell r="BS64">
            <v>529.28885831000002</v>
          </cell>
          <cell r="BT64">
            <v>0</v>
          </cell>
          <cell r="BU64">
            <v>0</v>
          </cell>
          <cell r="BV64">
            <v>0.8498299999999972</v>
          </cell>
          <cell r="BW64">
            <v>0</v>
          </cell>
          <cell r="BX64">
            <v>0</v>
          </cell>
          <cell r="BY64">
            <v>0</v>
          </cell>
          <cell r="BZ64">
            <v>0.17996400000000001</v>
          </cell>
          <cell r="CA64">
            <v>0</v>
          </cell>
          <cell r="CB64">
            <v>0</v>
          </cell>
          <cell r="CC64">
            <v>-9.6725000000000005E-2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224.349129</v>
          </cell>
          <cell r="CK64">
            <v>75.099980000000002</v>
          </cell>
          <cell r="CL64">
            <v>253.778344</v>
          </cell>
          <cell r="CM64">
            <v>240.99780000000001</v>
          </cell>
          <cell r="CN64">
            <v>3.06938442</v>
          </cell>
          <cell r="CO64">
            <v>120</v>
          </cell>
          <cell r="CP64">
            <v>1.9996</v>
          </cell>
          <cell r="CQ64">
            <v>0.93481300000000001</v>
          </cell>
          <cell r="CR64">
            <v>0.59488099999999999</v>
          </cell>
          <cell r="CS64">
            <v>13.1872375</v>
          </cell>
          <cell r="CT64">
            <v>88.242764500000021</v>
          </cell>
          <cell r="CU64">
            <v>81.494045000000028</v>
          </cell>
          <cell r="CV64">
            <v>197.69183417000005</v>
          </cell>
          <cell r="CW64">
            <v>13.255538259999994</v>
          </cell>
          <cell r="CX64">
            <v>67.729930440000004</v>
          </cell>
          <cell r="CY64">
            <v>42.641811500000017</v>
          </cell>
          <cell r="CZ64">
            <v>75.186888189999962</v>
          </cell>
          <cell r="DA64">
            <v>88.544436098615876</v>
          </cell>
          <cell r="DB64">
            <v>41.08210600000001</v>
          </cell>
          <cell r="DC64">
            <v>21.101177220000011</v>
          </cell>
          <cell r="DD64">
            <v>15.01390059</v>
          </cell>
          <cell r="DE64">
            <v>44.836311632145964</v>
          </cell>
          <cell r="DF64">
            <v>33.06892775</v>
          </cell>
          <cell r="DG64">
            <v>18.063735150419213</v>
          </cell>
          <cell r="DH64">
            <v>13.506482883507147</v>
          </cell>
          <cell r="DI64">
            <v>21.561369980529548</v>
          </cell>
          <cell r="DJ64">
            <v>82.128393894165072</v>
          </cell>
          <cell r="DK64">
            <v>0</v>
          </cell>
          <cell r="DL64">
            <v>0</v>
          </cell>
          <cell r="DM64">
            <v>0</v>
          </cell>
          <cell r="DN64">
            <v>217.94161663154748</v>
          </cell>
          <cell r="DO64">
            <v>200.66631788161394</v>
          </cell>
          <cell r="DP64">
            <v>173.48537216282361</v>
          </cell>
          <cell r="DQ64">
            <v>241.02587827510774</v>
          </cell>
          <cell r="DR64">
            <v>35.961549403275626</v>
          </cell>
          <cell r="DS64">
            <v>21.13368756251489</v>
          </cell>
          <cell r="DT64">
            <v>1.2806256201856323</v>
          </cell>
          <cell r="DU64">
            <v>24.02481782594587</v>
          </cell>
          <cell r="DV64">
            <v>261.91813673360934</v>
          </cell>
          <cell r="DW64">
            <v>3.3700211412466898</v>
          </cell>
          <cell r="DX64">
            <v>12.802265616210001</v>
          </cell>
          <cell r="DY64">
            <v>66.892385966088511</v>
          </cell>
          <cell r="DZ64">
            <v>15.94298</v>
          </cell>
          <cell r="EA64">
            <v>223.99902584726198</v>
          </cell>
          <cell r="EB64">
            <v>50.027942817610054</v>
          </cell>
          <cell r="EC64">
            <v>78.209979030574928</v>
          </cell>
          <cell r="ED64">
            <v>67.004422667544674</v>
          </cell>
          <cell r="EE64">
            <v>27.352403065486897</v>
          </cell>
          <cell r="EF64">
            <v>1.9849074900000001</v>
          </cell>
          <cell r="EG64">
            <v>27.141884045590018</v>
          </cell>
          <cell r="EH64">
            <v>54.073774391922697</v>
          </cell>
          <cell r="EI64">
            <v>0</v>
          </cell>
          <cell r="EJ64">
            <v>0</v>
          </cell>
          <cell r="EK64">
            <v>295.28213995925881</v>
          </cell>
          <cell r="EL64">
            <v>89.46889047426518</v>
          </cell>
          <cell r="EM64">
            <v>34.730586000000017</v>
          </cell>
          <cell r="EN64">
            <v>0</v>
          </cell>
          <cell r="EO64">
            <v>44.247357303058266</v>
          </cell>
          <cell r="EP64">
            <v>23.274757281806082</v>
          </cell>
          <cell r="EQ64">
            <v>19.418106192243158</v>
          </cell>
          <cell r="ER64">
            <v>55.434514102780668</v>
          </cell>
          <cell r="ES64">
            <v>46.261202600000004</v>
          </cell>
          <cell r="ET64">
            <v>144.11027625952062</v>
          </cell>
          <cell r="EU64">
            <v>162.38839999247523</v>
          </cell>
          <cell r="EV64">
            <v>3.0939728302034268</v>
          </cell>
          <cell r="EW64">
            <v>11.232924099999991</v>
          </cell>
          <cell r="EX64">
            <v>699.19579154638143</v>
          </cell>
          <cell r="EY64">
            <v>252.03163151641331</v>
          </cell>
          <cell r="EZ64">
            <v>45.333657783933404</v>
          </cell>
          <cell r="FA64">
            <v>206.5507171398674</v>
          </cell>
          <cell r="FB64">
            <v>100.0300211629841</v>
          </cell>
          <cell r="FC64">
            <v>30.204347200963355</v>
          </cell>
          <cell r="FD64">
            <v>60.194697603977829</v>
          </cell>
          <cell r="FE64">
            <v>165.41680129832068</v>
          </cell>
          <cell r="FF64">
            <v>399.48370772185649</v>
          </cell>
        </row>
        <row r="75">
          <cell r="S75">
            <v>0</v>
          </cell>
          <cell r="T75">
            <v>7.4819999999999993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7.4819999999999993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7.4820000000000135</v>
          </cell>
          <cell r="AG75">
            <v>0</v>
          </cell>
          <cell r="AH75">
            <v>0</v>
          </cell>
          <cell r="AI75">
            <v>0</v>
          </cell>
          <cell r="AJ75">
            <v>2000</v>
          </cell>
          <cell r="AK75">
            <v>0</v>
          </cell>
          <cell r="AL75">
            <v>7.4819999999999993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7.4819999999999993</v>
          </cell>
          <cell r="AS75">
            <v>750</v>
          </cell>
          <cell r="AT75">
            <v>0</v>
          </cell>
          <cell r="AU75">
            <v>750</v>
          </cell>
          <cell r="AV75">
            <v>0</v>
          </cell>
          <cell r="AW75">
            <v>0</v>
          </cell>
          <cell r="AX75">
            <v>7.4819999999999993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7.4819999999999993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1000</v>
          </cell>
          <cell r="BJ75">
            <v>7.4819999999999993</v>
          </cell>
          <cell r="BK75">
            <v>1000</v>
          </cell>
          <cell r="BL75">
            <v>0</v>
          </cell>
          <cell r="BM75">
            <v>0</v>
          </cell>
          <cell r="BN75">
            <v>750</v>
          </cell>
          <cell r="BO75">
            <v>1000</v>
          </cell>
          <cell r="BP75">
            <v>678.04782880999994</v>
          </cell>
          <cell r="BQ75">
            <v>0</v>
          </cell>
          <cell r="BR75">
            <v>0</v>
          </cell>
          <cell r="BS75">
            <v>1000</v>
          </cell>
          <cell r="BT75">
            <v>1000</v>
          </cell>
          <cell r="BU75">
            <v>0</v>
          </cell>
          <cell r="BV75">
            <v>7.4819999999999993</v>
          </cell>
          <cell r="BW75">
            <v>0</v>
          </cell>
          <cell r="BX75">
            <v>2500</v>
          </cell>
          <cell r="BY75">
            <v>300</v>
          </cell>
          <cell r="BZ75">
            <v>0</v>
          </cell>
          <cell r="CA75">
            <v>3000</v>
          </cell>
          <cell r="CB75">
            <v>7.4819999999999993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7.4819999999999993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1000</v>
          </cell>
          <cell r="CN75">
            <v>7.4819999999999993</v>
          </cell>
          <cell r="CO75">
            <v>0</v>
          </cell>
          <cell r="CP75">
            <v>0</v>
          </cell>
          <cell r="CQ75">
            <v>0</v>
          </cell>
          <cell r="CR75">
            <v>1125</v>
          </cell>
          <cell r="CS75">
            <v>0</v>
          </cell>
          <cell r="CT75">
            <v>7.4819999999999993</v>
          </cell>
          <cell r="CU75">
            <v>2000</v>
          </cell>
          <cell r="CV75">
            <v>0</v>
          </cell>
          <cell r="CW75">
            <v>0</v>
          </cell>
          <cell r="CX75">
            <v>0</v>
          </cell>
          <cell r="CY75">
            <v>400</v>
          </cell>
          <cell r="CZ75">
            <v>7.4819999999999993</v>
          </cell>
          <cell r="DA75">
            <v>197.62499999999997</v>
          </cell>
          <cell r="DB75">
            <v>109.7906445000001</v>
          </cell>
          <cell r="DC75">
            <v>0</v>
          </cell>
          <cell r="DD75">
            <v>252.57257349999986</v>
          </cell>
          <cell r="DE75">
            <v>230.02304249999997</v>
          </cell>
          <cell r="DF75">
            <v>1012.4239919999999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7.4819999999999993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7.4817205500000057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7.4817205500000057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7.4817205500000057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7.4817205499999773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7.4817205499999773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7.4817205499999773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7.481720550000091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</row>
        <row r="98">
          <cell r="S98">
            <v>5.7521119499999998</v>
          </cell>
          <cell r="T98">
            <v>7.6082152199999999</v>
          </cell>
          <cell r="U98">
            <v>4.4965283400000002</v>
          </cell>
          <cell r="V98">
            <v>22.427075419999998</v>
          </cell>
          <cell r="W98">
            <v>13.585761560000002</v>
          </cell>
          <cell r="X98">
            <v>12.094486439999999</v>
          </cell>
          <cell r="Y98">
            <v>16.211142059999997</v>
          </cell>
          <cell r="Z98">
            <v>23.255120590000001</v>
          </cell>
          <cell r="AA98">
            <v>16.824266360000003</v>
          </cell>
          <cell r="AB98">
            <v>20.700121630000002</v>
          </cell>
          <cell r="AC98">
            <v>17.412560109999998</v>
          </cell>
          <cell r="AD98">
            <v>27.311190620000001</v>
          </cell>
          <cell r="AE98">
            <v>13.364086589999999</v>
          </cell>
          <cell r="AF98">
            <v>8.6301406999999983</v>
          </cell>
          <cell r="AG98">
            <v>9.7379572400000001</v>
          </cell>
          <cell r="AH98">
            <v>8.7630396600000005</v>
          </cell>
          <cell r="AI98">
            <v>16.177798370000001</v>
          </cell>
          <cell r="AJ98">
            <v>12.252441030000002</v>
          </cell>
          <cell r="AK98">
            <v>18.408572660000001</v>
          </cell>
          <cell r="AL98">
            <v>12.452937820000001</v>
          </cell>
          <cell r="AM98">
            <v>25.748133639999999</v>
          </cell>
          <cell r="AN98">
            <v>30.555768060000002</v>
          </cell>
          <cell r="AO98">
            <v>56.478655369999998</v>
          </cell>
          <cell r="AP98">
            <v>64.921976950000001</v>
          </cell>
          <cell r="AQ98">
            <v>14.7468463</v>
          </cell>
          <cell r="AR98">
            <v>20.1422174</v>
          </cell>
          <cell r="AS98">
            <v>12.540757229999999</v>
          </cell>
          <cell r="AT98">
            <v>14.287242979999998</v>
          </cell>
          <cell r="AU98">
            <v>18.938540720000002</v>
          </cell>
          <cell r="AV98">
            <v>15.34890042</v>
          </cell>
          <cell r="AW98">
            <v>19.664898980000004</v>
          </cell>
          <cell r="AX98">
            <v>23.220054579999996</v>
          </cell>
          <cell r="AY98">
            <v>16.261045020000001</v>
          </cell>
          <cell r="AZ98">
            <v>18.215480019999998</v>
          </cell>
          <cell r="BA98">
            <v>21.059187850000001</v>
          </cell>
          <cell r="BB98">
            <v>35.895459770000002</v>
          </cell>
          <cell r="BC98">
            <v>13.519733459999999</v>
          </cell>
          <cell r="BD98">
            <v>19.749303470000001</v>
          </cell>
          <cell r="BE98">
            <v>18.914038100000003</v>
          </cell>
          <cell r="BF98">
            <v>33.594811460000003</v>
          </cell>
          <cell r="BG98">
            <v>28.461151310000002</v>
          </cell>
          <cell r="BH98">
            <v>27.624710179999994</v>
          </cell>
          <cell r="BI98">
            <v>26.79032316</v>
          </cell>
          <cell r="BJ98">
            <v>27.403391430000003</v>
          </cell>
          <cell r="BK98">
            <v>28.173193509999997</v>
          </cell>
          <cell r="BL98">
            <v>26.134556580000002</v>
          </cell>
          <cell r="BM98">
            <v>26.606521330000003</v>
          </cell>
          <cell r="BN98">
            <v>64.607555989999994</v>
          </cell>
          <cell r="BO98">
            <v>8.3970244100000002</v>
          </cell>
          <cell r="BP98">
            <v>10.546267820000001</v>
          </cell>
          <cell r="BQ98">
            <v>24.674061299999998</v>
          </cell>
          <cell r="BR98">
            <v>15.36336644</v>
          </cell>
          <cell r="BS98">
            <v>12.08286556</v>
          </cell>
          <cell r="BT98">
            <v>18.761662690000001</v>
          </cell>
          <cell r="BU98">
            <v>12.760282009999999</v>
          </cell>
          <cell r="BV98">
            <v>15.789528649999998</v>
          </cell>
          <cell r="BW98">
            <v>25.700770609999999</v>
          </cell>
          <cell r="BX98">
            <v>24.705543210000002</v>
          </cell>
          <cell r="BY98">
            <v>27.558129610000002</v>
          </cell>
          <cell r="BZ98">
            <v>52.104181379999993</v>
          </cell>
          <cell r="CA98">
            <v>10.26622143</v>
          </cell>
          <cell r="CB98">
            <v>5.8143633600000006</v>
          </cell>
          <cell r="CC98">
            <v>20.39097872</v>
          </cell>
          <cell r="CD98">
            <v>15.74661901</v>
          </cell>
          <cell r="CE98">
            <v>14.12727887</v>
          </cell>
          <cell r="CF98">
            <v>13.29381463</v>
          </cell>
          <cell r="CG98">
            <v>18.595190719999998</v>
          </cell>
          <cell r="CH98">
            <v>21.1018668</v>
          </cell>
          <cell r="CI98">
            <v>23.641603189999998</v>
          </cell>
          <cell r="CJ98">
            <v>18.51755455</v>
          </cell>
          <cell r="CK98">
            <v>180.97236464</v>
          </cell>
          <cell r="CL98">
            <v>72.853246660000011</v>
          </cell>
          <cell r="CM98">
            <v>14.869514410000001</v>
          </cell>
          <cell r="CN98">
            <v>9.1002779899999986</v>
          </cell>
          <cell r="CO98">
            <v>23.409517659999999</v>
          </cell>
          <cell r="CP98">
            <v>21.707583639999996</v>
          </cell>
          <cell r="CQ98">
            <v>10.489696</v>
          </cell>
          <cell r="CR98">
            <v>12.273839250000002</v>
          </cell>
          <cell r="CS98">
            <v>15.54718491</v>
          </cell>
          <cell r="CT98">
            <v>17.46819056</v>
          </cell>
          <cell r="CU98">
            <v>12.651154750000002</v>
          </cell>
          <cell r="CV98">
            <v>15.6717195</v>
          </cell>
          <cell r="CW98">
            <v>22.362324670000003</v>
          </cell>
          <cell r="CX98">
            <v>117.64298144999999</v>
          </cell>
          <cell r="CY98">
            <v>11.721771079999998</v>
          </cell>
          <cell r="CZ98">
            <v>25.4640095</v>
          </cell>
          <cell r="DA98">
            <v>10.084169260000001</v>
          </cell>
          <cell r="DB98">
            <v>0.99248373000000001</v>
          </cell>
          <cell r="DC98">
            <v>1.1575315899999998</v>
          </cell>
          <cell r="DD98">
            <v>0.53632413000000001</v>
          </cell>
          <cell r="DE98">
            <v>12.05482024</v>
          </cell>
          <cell r="DF98">
            <v>11.621464420000001</v>
          </cell>
          <cell r="DG98">
            <v>46.196651230000001</v>
          </cell>
          <cell r="DH98">
            <v>45.207441370000005</v>
          </cell>
          <cell r="DI98">
            <v>46.013665000000003</v>
          </cell>
          <cell r="DJ98">
            <v>93.360700099999988</v>
          </cell>
          <cell r="DK98">
            <v>25.980013679999999</v>
          </cell>
          <cell r="DL98">
            <v>46.69369889</v>
          </cell>
          <cell r="DM98">
            <v>95.946257779999996</v>
          </cell>
          <cell r="DN98">
            <v>25.137417420000002</v>
          </cell>
          <cell r="DO98">
            <v>41.680448519999999</v>
          </cell>
          <cell r="DP98">
            <v>62.693770530000002</v>
          </cell>
          <cell r="DQ98">
            <v>26.47010753</v>
          </cell>
          <cell r="DR98">
            <v>13.925675879999998</v>
          </cell>
          <cell r="DS98">
            <v>27.346034360000012</v>
          </cell>
          <cell r="DT98">
            <v>22.704982610000002</v>
          </cell>
          <cell r="DU98">
            <v>29.070602400000002</v>
          </cell>
          <cell r="DV98">
            <v>38.17867768</v>
          </cell>
          <cell r="DW98">
            <v>14.15756419</v>
          </cell>
          <cell r="DX98">
            <v>23.317719929999999</v>
          </cell>
          <cell r="DY98">
            <v>26.514658179999994</v>
          </cell>
          <cell r="DZ98">
            <v>15.74113816</v>
          </cell>
          <cell r="EA98">
            <v>22.153528419999997</v>
          </cell>
          <cell r="EB98">
            <v>28.696389800000002</v>
          </cell>
          <cell r="EC98">
            <v>26.228393300000004</v>
          </cell>
          <cell r="ED98">
            <v>23.387970760000002</v>
          </cell>
          <cell r="EE98">
            <v>41.753352570000004</v>
          </cell>
          <cell r="EF98">
            <v>22.848014239999998</v>
          </cell>
          <cell r="EG98">
            <v>23.729449049999999</v>
          </cell>
          <cell r="EH98">
            <v>46.196279090000004</v>
          </cell>
          <cell r="EI98">
            <v>49.837005729999994</v>
          </cell>
          <cell r="EJ98">
            <v>36.97937743</v>
          </cell>
          <cell r="EK98">
            <v>33.804965200000005</v>
          </cell>
          <cell r="EL98">
            <v>17.74826135</v>
          </cell>
          <cell r="EM98">
            <v>24.764321549999998</v>
          </cell>
          <cell r="EN98">
            <v>20.022057450000002</v>
          </cell>
          <cell r="EO98">
            <v>29.67421766</v>
          </cell>
          <cell r="EP98">
            <v>25.697625540000001</v>
          </cell>
          <cell r="EQ98">
            <v>18.254227400000001</v>
          </cell>
          <cell r="ER98">
            <v>14.335446780000002</v>
          </cell>
          <cell r="ES98">
            <v>22.559948979999998</v>
          </cell>
          <cell r="ET98">
            <v>15.651835230000001</v>
          </cell>
          <cell r="EU98">
            <v>28.50624268</v>
          </cell>
          <cell r="EV98">
            <v>18.24949801</v>
          </cell>
          <cell r="EW98">
            <v>27.436865409999999</v>
          </cell>
          <cell r="EX98">
            <v>51.321893530000004</v>
          </cell>
          <cell r="EY98">
            <v>22.31659784</v>
          </cell>
          <cell r="EZ98">
            <v>25.245633710000003</v>
          </cell>
          <cell r="FA98">
            <v>22.23545193</v>
          </cell>
          <cell r="FB98">
            <v>20.475663509999997</v>
          </cell>
          <cell r="FC98">
            <v>17.814643519999997</v>
          </cell>
          <cell r="FD98">
            <v>31.257064329999999</v>
          </cell>
          <cell r="FE98">
            <v>14.19060661</v>
          </cell>
          <cell r="FF98">
            <v>30.470298509999996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500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2987.6043877705511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</row>
        <row r="113"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1200</v>
          </cell>
          <cell r="AA113">
            <v>0</v>
          </cell>
          <cell r="AB113">
            <v>0</v>
          </cell>
          <cell r="AC113">
            <v>0</v>
          </cell>
          <cell r="AD113">
            <v>700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400</v>
          </cell>
          <cell r="AK113">
            <v>0</v>
          </cell>
          <cell r="AL113">
            <v>700</v>
          </cell>
          <cell r="AM113">
            <v>0</v>
          </cell>
          <cell r="AN113">
            <v>0</v>
          </cell>
          <cell r="AO113">
            <v>0</v>
          </cell>
          <cell r="AP113">
            <v>500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400</v>
          </cell>
          <cell r="AV113">
            <v>1000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435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400</v>
          </cell>
          <cell r="BI113">
            <v>0</v>
          </cell>
          <cell r="BJ113">
            <v>0</v>
          </cell>
          <cell r="BK113">
            <v>0</v>
          </cell>
          <cell r="BL113">
            <v>325</v>
          </cell>
          <cell r="BM113">
            <v>0</v>
          </cell>
          <cell r="BN113">
            <v>900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400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400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295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200</v>
          </cell>
          <cell r="CP113">
            <v>0</v>
          </cell>
          <cell r="CQ113">
            <v>0</v>
          </cell>
          <cell r="CR113">
            <v>0</v>
          </cell>
          <cell r="CS113">
            <v>180</v>
          </cell>
          <cell r="CT113">
            <v>0</v>
          </cell>
          <cell r="CU113">
            <v>65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</row>
        <row r="117"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</row>
      </sheetData>
      <sheetData sheetId="7">
        <row r="53">
          <cell r="F53">
            <v>309.39826649999998</v>
          </cell>
        </row>
        <row r="64">
          <cell r="S64">
            <v>31.108594790000001</v>
          </cell>
          <cell r="T64">
            <v>0.5</v>
          </cell>
          <cell r="U64">
            <v>52.213317639999993</v>
          </cell>
          <cell r="V64">
            <v>23.539349000000005</v>
          </cell>
          <cell r="W64">
            <v>31.217115529999997</v>
          </cell>
          <cell r="X64">
            <v>0.47562234999999997</v>
          </cell>
          <cell r="Y64">
            <v>35.501000329999997</v>
          </cell>
          <cell r="Z64">
            <v>152.05414148000003</v>
          </cell>
          <cell r="AA64">
            <v>86.234550370000008</v>
          </cell>
          <cell r="AB64">
            <v>124.15586215999997</v>
          </cell>
          <cell r="AC64">
            <v>1.0985</v>
          </cell>
          <cell r="AD64">
            <v>80.685622299999991</v>
          </cell>
          <cell r="AE64">
            <v>3.69</v>
          </cell>
          <cell r="AF64">
            <v>0</v>
          </cell>
          <cell r="AG64">
            <v>2.7270859999999999</v>
          </cell>
          <cell r="AH64">
            <v>104.31551385999998</v>
          </cell>
          <cell r="AI64">
            <v>136.80290332000001</v>
          </cell>
          <cell r="AJ64">
            <v>424.18346908999996</v>
          </cell>
          <cell r="AK64">
            <v>254.76633001999994</v>
          </cell>
          <cell r="AL64">
            <v>120.00550292</v>
          </cell>
          <cell r="AM64">
            <v>27.89695489</v>
          </cell>
          <cell r="AN64">
            <v>23.391999999999999</v>
          </cell>
          <cell r="AO64">
            <v>50.125676599999991</v>
          </cell>
          <cell r="AP64">
            <v>66.159328090000031</v>
          </cell>
          <cell r="AQ64">
            <v>41.849451340000002</v>
          </cell>
          <cell r="AR64">
            <v>546.34150674999989</v>
          </cell>
          <cell r="AS64">
            <v>708.70284841</v>
          </cell>
          <cell r="AT64">
            <v>372.21105402000001</v>
          </cell>
          <cell r="AU64">
            <v>37.618333339999992</v>
          </cell>
          <cell r="AV64">
            <v>203.26729961999999</v>
          </cell>
          <cell r="AW64">
            <v>61.828327610000002</v>
          </cell>
          <cell r="AX64">
            <v>36.484833410000007</v>
          </cell>
          <cell r="AY64">
            <v>65.946725080000007</v>
          </cell>
          <cell r="AZ64">
            <v>0.9087622099999999</v>
          </cell>
          <cell r="BA64">
            <v>265.67384634000001</v>
          </cell>
          <cell r="BB64">
            <v>876.33981110999991</v>
          </cell>
          <cell r="BC64">
            <v>315.35053762999996</v>
          </cell>
          <cell r="BD64">
            <v>96.379865179999982</v>
          </cell>
          <cell r="BE64">
            <v>149.85900488999997</v>
          </cell>
          <cell r="BF64">
            <v>1212.4277069699997</v>
          </cell>
          <cell r="BG64">
            <v>720.28333333</v>
          </cell>
          <cell r="BH64">
            <v>407.17756109999982</v>
          </cell>
          <cell r="BI64">
            <v>170.2796889</v>
          </cell>
          <cell r="BJ64">
            <v>455.33888889000002</v>
          </cell>
          <cell r="BK64">
            <v>879.26590551999982</v>
          </cell>
          <cell r="BL64">
            <v>372.82666436999989</v>
          </cell>
          <cell r="BM64">
            <v>481.64188575999998</v>
          </cell>
          <cell r="BN64">
            <v>397.52007057000014</v>
          </cell>
          <cell r="BO64">
            <v>370.60505799999999</v>
          </cell>
          <cell r="BP64">
            <v>607.39401348000013</v>
          </cell>
          <cell r="BQ64">
            <v>461.85673747999999</v>
          </cell>
          <cell r="BR64">
            <v>182.88355733000003</v>
          </cell>
          <cell r="BS64">
            <v>2129.0105130800002</v>
          </cell>
          <cell r="BT64">
            <v>7.3</v>
          </cell>
          <cell r="BU64">
            <v>14.547146650000002</v>
          </cell>
          <cell r="BV64">
            <v>53.437524269999997</v>
          </cell>
          <cell r="BW64">
            <v>29.495584890000003</v>
          </cell>
          <cell r="BX64">
            <v>3.7373100300000002</v>
          </cell>
          <cell r="BY64">
            <v>0.88591199000000032</v>
          </cell>
          <cell r="BZ64">
            <v>7.0966558899999939</v>
          </cell>
          <cell r="CA64">
            <v>3.3340385399999999</v>
          </cell>
          <cell r="CB64">
            <v>9.1085588499999997</v>
          </cell>
          <cell r="CC64">
            <v>406.98113474000002</v>
          </cell>
          <cell r="CD64">
            <v>8.9819127499999993</v>
          </cell>
          <cell r="CE64">
            <v>83.334181609999973</v>
          </cell>
          <cell r="CF64">
            <v>13.09592385</v>
          </cell>
          <cell r="CG64">
            <v>27.65903389</v>
          </cell>
          <cell r="CH64">
            <v>22.459085000000002</v>
          </cell>
          <cell r="CI64">
            <v>11.445391870000002</v>
          </cell>
          <cell r="CJ64">
            <v>214.25483027000001</v>
          </cell>
          <cell r="CK64">
            <v>83.191636119999998</v>
          </cell>
          <cell r="CL64">
            <v>420.54757194000001</v>
          </cell>
          <cell r="CM64">
            <v>88.152489680000002</v>
          </cell>
          <cell r="CN64">
            <v>1.45377617</v>
          </cell>
          <cell r="CO64">
            <v>122.32487625</v>
          </cell>
          <cell r="CP64">
            <v>5.3957767499999996</v>
          </cell>
          <cell r="CQ64">
            <v>43.998060310000028</v>
          </cell>
          <cell r="CR64">
            <v>31.348804010000002</v>
          </cell>
          <cell r="CS64">
            <v>4.350677950000005</v>
          </cell>
          <cell r="CT64">
            <v>6.5861146800000085</v>
          </cell>
          <cell r="CU64">
            <v>203.33849182</v>
          </cell>
          <cell r="CV64">
            <v>245.87505004000005</v>
          </cell>
          <cell r="CW64">
            <v>40.526871229999998</v>
          </cell>
          <cell r="CX64">
            <v>128.83606247999998</v>
          </cell>
          <cell r="CY64">
            <v>25.544266450000002</v>
          </cell>
          <cell r="CZ64">
            <v>0</v>
          </cell>
          <cell r="DA64">
            <v>153.11199554000001</v>
          </cell>
          <cell r="DB64">
            <v>3.4739678499999993</v>
          </cell>
          <cell r="DC64">
            <v>15.600987640000028</v>
          </cell>
          <cell r="DD64">
            <v>20.96468016</v>
          </cell>
          <cell r="DE64">
            <v>5.3100000000000591E-2</v>
          </cell>
          <cell r="DF64">
            <v>5.1371083300000038</v>
          </cell>
          <cell r="DG64">
            <v>15.773071520000002</v>
          </cell>
          <cell r="DH64">
            <v>2.2944550000000277</v>
          </cell>
          <cell r="DI64">
            <v>44.227090480000001</v>
          </cell>
          <cell r="DJ64">
            <v>71.04088763</v>
          </cell>
          <cell r="DK64">
            <v>355.20875458</v>
          </cell>
          <cell r="DL64">
            <v>3.0272162500000022</v>
          </cell>
          <cell r="DM64">
            <v>51.243338750000021</v>
          </cell>
          <cell r="DN64">
            <v>2.5199374999999975</v>
          </cell>
          <cell r="DO64">
            <v>2.1634512200000131</v>
          </cell>
          <cell r="DP64">
            <v>24.461420790000005</v>
          </cell>
          <cell r="DQ64">
            <v>0.29919875000000218</v>
          </cell>
          <cell r="DR64">
            <v>7.2635838100000001</v>
          </cell>
          <cell r="DS64">
            <v>13.243638329999996</v>
          </cell>
          <cell r="DT64">
            <v>359.94190916999992</v>
          </cell>
          <cell r="DU64">
            <v>105.51169042000001</v>
          </cell>
          <cell r="DV64">
            <v>74.096901919999993</v>
          </cell>
          <cell r="DW64">
            <v>166.14409999999998</v>
          </cell>
          <cell r="DX64">
            <v>15.545108330000005</v>
          </cell>
          <cell r="DY64">
            <v>52.224963750000015</v>
          </cell>
          <cell r="DZ64">
            <v>322.5731183900001</v>
          </cell>
          <cell r="EA64">
            <v>1.5485954000000106</v>
          </cell>
          <cell r="EB64">
            <v>19.565048750000003</v>
          </cell>
          <cell r="EC64">
            <v>0.33851249999999311</v>
          </cell>
          <cell r="ED64">
            <v>3.4883012500000063</v>
          </cell>
          <cell r="EE64">
            <v>11.760906250000005</v>
          </cell>
          <cell r="EF64">
            <v>0.9375837499999875</v>
          </cell>
          <cell r="EG64">
            <v>24.511551249999997</v>
          </cell>
          <cell r="EH64">
            <v>49.819783920000006</v>
          </cell>
          <cell r="EI64">
            <v>105.40817751</v>
          </cell>
          <cell r="EJ64">
            <v>673.58909200000005</v>
          </cell>
          <cell r="EK64">
            <v>123.53771374999998</v>
          </cell>
          <cell r="EL64">
            <v>1.6921937500000013</v>
          </cell>
          <cell r="EM64">
            <v>1.6647890899999993</v>
          </cell>
          <cell r="EN64">
            <v>21.152522500000003</v>
          </cell>
          <cell r="EO64">
            <v>1.1093474999999984</v>
          </cell>
          <cell r="EP64">
            <v>49.773722790000022</v>
          </cell>
          <cell r="EQ64">
            <v>14.190548750000005</v>
          </cell>
          <cell r="ER64">
            <v>7.0265024999999923</v>
          </cell>
          <cell r="ES64">
            <v>31.004852220000004</v>
          </cell>
          <cell r="ET64">
            <v>33.469227969999992</v>
          </cell>
          <cell r="EU64">
            <v>2561.8716472199999</v>
          </cell>
          <cell r="EV64">
            <v>13.049362500000001</v>
          </cell>
          <cell r="EW64">
            <v>89.365408170000009</v>
          </cell>
          <cell r="EX64">
            <v>720.75861548000012</v>
          </cell>
          <cell r="EY64">
            <v>249.74413938000004</v>
          </cell>
          <cell r="EZ64">
            <v>12.754202059999997</v>
          </cell>
          <cell r="FA64">
            <v>6.4081630700000005</v>
          </cell>
          <cell r="FB64">
            <v>11.361885000000015</v>
          </cell>
          <cell r="FC64">
            <v>10.112821249999996</v>
          </cell>
          <cell r="FD64">
            <v>8.3562604099999902</v>
          </cell>
          <cell r="FE64">
            <v>12.457209562727265</v>
          </cell>
          <cell r="FF64">
            <v>13.792500039999993</v>
          </cell>
        </row>
        <row r="75">
          <cell r="DB75">
            <v>26.988385000000001</v>
          </cell>
          <cell r="DC75">
            <v>0</v>
          </cell>
          <cell r="DD75">
            <v>0</v>
          </cell>
          <cell r="DE75">
            <v>0</v>
          </cell>
          <cell r="DF75">
            <v>788.02287549999994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23.3</v>
          </cell>
          <cell r="DL75">
            <v>23.3</v>
          </cell>
          <cell r="DM75">
            <v>23.3</v>
          </cell>
          <cell r="DN75">
            <v>23.3</v>
          </cell>
          <cell r="DO75">
            <v>23.5</v>
          </cell>
          <cell r="DP75">
            <v>8.3000000000000007</v>
          </cell>
          <cell r="DQ75">
            <v>33.299999999999997</v>
          </cell>
          <cell r="DR75">
            <v>8.3000000000000007</v>
          </cell>
          <cell r="DS75">
            <v>8.3000000000000007</v>
          </cell>
          <cell r="DT75">
            <v>8.3000000000000007</v>
          </cell>
          <cell r="DU75">
            <v>8.3000000000000007</v>
          </cell>
          <cell r="DV75">
            <v>8.5</v>
          </cell>
          <cell r="DW75">
            <v>25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29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29</v>
          </cell>
          <cell r="EJ75">
            <v>0</v>
          </cell>
          <cell r="EK75">
            <v>0</v>
          </cell>
          <cell r="EL75">
            <v>0</v>
          </cell>
          <cell r="EM75">
            <v>644.31052255612508</v>
          </cell>
          <cell r="EN75">
            <v>0</v>
          </cell>
          <cell r="EO75">
            <v>35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35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9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960.18349639175324</v>
          </cell>
        </row>
        <row r="98">
          <cell r="S98">
            <v>21.245847000799998</v>
          </cell>
          <cell r="T98">
            <v>19.420697819200001</v>
          </cell>
          <cell r="U98">
            <v>19.815001840000001</v>
          </cell>
          <cell r="V98">
            <v>22.672920270000002</v>
          </cell>
          <cell r="W98">
            <v>20.156909300000002</v>
          </cell>
          <cell r="X98">
            <v>19.478209329999999</v>
          </cell>
          <cell r="Y98">
            <v>20.013314019999996</v>
          </cell>
          <cell r="Z98">
            <v>19.229003589999998</v>
          </cell>
          <cell r="AA98">
            <v>18.551734549999999</v>
          </cell>
          <cell r="AB98">
            <v>18.6108115818</v>
          </cell>
          <cell r="AC98">
            <v>18.240438122500002</v>
          </cell>
          <cell r="AD98">
            <v>17.683322330000003</v>
          </cell>
          <cell r="AE98">
            <v>19.391761456200001</v>
          </cell>
          <cell r="AF98">
            <v>18.23557881</v>
          </cell>
          <cell r="AG98">
            <v>18.409804489999999</v>
          </cell>
          <cell r="AH98">
            <v>18.497491416200003</v>
          </cell>
          <cell r="AI98">
            <v>18.297432000000001</v>
          </cell>
          <cell r="AJ98">
            <v>18.060216590000003</v>
          </cell>
          <cell r="AK98">
            <v>18.751848109999997</v>
          </cell>
          <cell r="AL98">
            <v>17.440481689999999</v>
          </cell>
          <cell r="AM98">
            <v>18.094972369999997</v>
          </cell>
          <cell r="AN98">
            <v>18.22492145</v>
          </cell>
          <cell r="AO98">
            <v>17.2557677</v>
          </cell>
          <cell r="AP98">
            <v>19.334141339999999</v>
          </cell>
          <cell r="AQ98">
            <v>19.20520162</v>
          </cell>
          <cell r="AR98">
            <v>17.910792190000002</v>
          </cell>
          <cell r="AS98">
            <v>19.798164230000001</v>
          </cell>
          <cell r="AT98">
            <v>19.041105820000002</v>
          </cell>
          <cell r="AU98">
            <v>19.1716069</v>
          </cell>
          <cell r="AV98">
            <v>16.895620130000001</v>
          </cell>
          <cell r="AW98">
            <v>16.95358852</v>
          </cell>
          <cell r="AX98">
            <v>16.078085730000002</v>
          </cell>
          <cell r="AY98">
            <v>17.019532359999999</v>
          </cell>
          <cell r="AZ98">
            <v>17.214986259999996</v>
          </cell>
          <cell r="BA98">
            <v>15.02301432</v>
          </cell>
          <cell r="BB98">
            <v>15.59419714</v>
          </cell>
          <cell r="BC98">
            <v>16.864624730000003</v>
          </cell>
          <cell r="BD98">
            <v>15.41016123</v>
          </cell>
          <cell r="BE98">
            <v>16.37552904</v>
          </cell>
          <cell r="BF98">
            <v>14.091901809999998</v>
          </cell>
          <cell r="BG98">
            <v>15.432497639999998</v>
          </cell>
          <cell r="BH98">
            <v>15.81626022</v>
          </cell>
          <cell r="BI98">
            <v>15.74196089</v>
          </cell>
          <cell r="BJ98">
            <v>16.556807259999999</v>
          </cell>
          <cell r="BK98">
            <v>13.033756839999999</v>
          </cell>
          <cell r="BL98">
            <v>16.653671790000001</v>
          </cell>
          <cell r="BM98">
            <v>12.915263409999998</v>
          </cell>
          <cell r="BN98">
            <v>15.955811130000003</v>
          </cell>
          <cell r="BO98">
            <v>15.035752589999998</v>
          </cell>
          <cell r="BP98">
            <v>12.55903264</v>
          </cell>
          <cell r="BQ98">
            <v>16.34146763</v>
          </cell>
          <cell r="BR98">
            <v>14.352865699999999</v>
          </cell>
          <cell r="BS98">
            <v>15.199247680000001</v>
          </cell>
          <cell r="BT98">
            <v>14.57307338</v>
          </cell>
          <cell r="BU98">
            <v>15.423689449999999</v>
          </cell>
          <cell r="BV98">
            <v>14.4391783</v>
          </cell>
          <cell r="BW98">
            <v>14.07036898</v>
          </cell>
          <cell r="BX98">
            <v>14.710975410000001</v>
          </cell>
          <cell r="BY98">
            <v>14.251252150000003</v>
          </cell>
          <cell r="BZ98">
            <v>14.426947800000002</v>
          </cell>
          <cell r="CA98">
            <v>14.991688320000003</v>
          </cell>
          <cell r="CB98">
            <v>13.419946669999998</v>
          </cell>
          <cell r="CC98">
            <v>14.624009230000002</v>
          </cell>
          <cell r="CD98">
            <v>14.056944120000001</v>
          </cell>
          <cell r="CE98">
            <v>17.183388700000002</v>
          </cell>
          <cell r="CF98">
            <v>15.730882609999998</v>
          </cell>
          <cell r="CG98">
            <v>18.213590059999998</v>
          </cell>
          <cell r="CH98">
            <v>16.020888660000001</v>
          </cell>
          <cell r="CI98">
            <v>15.034896430000002</v>
          </cell>
          <cell r="CJ98">
            <v>17.941468689999994</v>
          </cell>
          <cell r="CK98">
            <v>16.212599040000001</v>
          </cell>
          <cell r="CL98">
            <v>15.506009880000001</v>
          </cell>
          <cell r="CM98">
            <v>18.018884560000004</v>
          </cell>
          <cell r="CN98">
            <v>16.291964439999997</v>
          </cell>
          <cell r="CO98">
            <v>15.964424729999999</v>
          </cell>
          <cell r="CP98">
            <v>19.07851625</v>
          </cell>
          <cell r="CQ98">
            <v>26.639181560000001</v>
          </cell>
          <cell r="CR98">
            <v>16.384596939999998</v>
          </cell>
          <cell r="CS98">
            <v>18.10340236</v>
          </cell>
          <cell r="CT98">
            <v>16.449642609999998</v>
          </cell>
          <cell r="CU98">
            <v>16.67329707</v>
          </cell>
          <cell r="CV98">
            <v>17.000011920000002</v>
          </cell>
          <cell r="CW98">
            <v>26.035078109999997</v>
          </cell>
          <cell r="CX98">
            <v>15.765720549999998</v>
          </cell>
          <cell r="CY98">
            <v>18.641863829999998</v>
          </cell>
          <cell r="CZ98">
            <v>16.064016889999998</v>
          </cell>
          <cell r="DA98">
            <v>16.373393660000001</v>
          </cell>
          <cell r="DB98">
            <v>4.5446996799999999</v>
          </cell>
          <cell r="DC98">
            <v>14.256636149999999</v>
          </cell>
          <cell r="DD98">
            <v>4.1558465300000007</v>
          </cell>
          <cell r="DE98">
            <v>16.481525529999999</v>
          </cell>
          <cell r="DF98">
            <v>21.842356589999998</v>
          </cell>
          <cell r="DG98">
            <v>45.621427499999996</v>
          </cell>
          <cell r="DH98">
            <v>42.485586849999997</v>
          </cell>
          <cell r="DI98">
            <v>55.070556140000001</v>
          </cell>
          <cell r="DJ98">
            <v>31.6693694509</v>
          </cell>
          <cell r="DK98">
            <v>26.2739368891</v>
          </cell>
          <cell r="DL98">
            <v>48.799508770000003</v>
          </cell>
          <cell r="DM98">
            <v>64.140396210000006</v>
          </cell>
          <cell r="DN98">
            <v>22.049100420000002</v>
          </cell>
          <cell r="DO98">
            <v>49.510338240000003</v>
          </cell>
          <cell r="DP98">
            <v>64.87588642</v>
          </cell>
          <cell r="DQ98">
            <v>27.696987559999979</v>
          </cell>
          <cell r="DR98">
            <v>15.422982319999999</v>
          </cell>
          <cell r="DS98">
            <v>14.995783245600011</v>
          </cell>
          <cell r="DT98">
            <v>14.456451810000001</v>
          </cell>
          <cell r="DU98">
            <v>25.800263419999993</v>
          </cell>
          <cell r="DV98">
            <v>13.912575319999998</v>
          </cell>
          <cell r="DW98">
            <v>17.16398611</v>
          </cell>
          <cell r="DX98">
            <v>13.302894239999999</v>
          </cell>
          <cell r="DY98">
            <v>16.560216310000001</v>
          </cell>
          <cell r="DZ98">
            <v>15.124554099999997</v>
          </cell>
          <cell r="EA98">
            <v>26.33533517</v>
          </cell>
          <cell r="EB98">
            <v>15.77316452</v>
          </cell>
          <cell r="EC98">
            <v>15.161300620000002</v>
          </cell>
          <cell r="ED98">
            <v>16.748777099999998</v>
          </cell>
          <cell r="EE98">
            <v>22.070433430000001</v>
          </cell>
          <cell r="EF98">
            <v>15.46655245</v>
          </cell>
          <cell r="EG98">
            <v>26.661360169999995</v>
          </cell>
          <cell r="EH98">
            <v>16.297041969999999</v>
          </cell>
          <cell r="EI98">
            <v>18.991649730000002</v>
          </cell>
          <cell r="EJ98">
            <v>16.333353150000001</v>
          </cell>
          <cell r="EK98">
            <v>17.29453066</v>
          </cell>
          <cell r="EL98">
            <v>24.776163159999999</v>
          </cell>
          <cell r="EM98">
            <v>19.25037541</v>
          </cell>
          <cell r="EN98">
            <v>18.496548520000001</v>
          </cell>
          <cell r="EO98">
            <v>16.931516620000004</v>
          </cell>
          <cell r="EP98">
            <v>19.079911750000001</v>
          </cell>
          <cell r="EQ98">
            <v>17.042660479999999</v>
          </cell>
          <cell r="ER98">
            <v>28.784330049999998</v>
          </cell>
          <cell r="ES98">
            <v>22.886833200000005</v>
          </cell>
          <cell r="ET98">
            <v>18.901483280000001</v>
          </cell>
          <cell r="EU98">
            <v>19.372386879999997</v>
          </cell>
          <cell r="EV98">
            <v>121.28168790000001</v>
          </cell>
          <cell r="EW98">
            <v>23.580530209999999</v>
          </cell>
          <cell r="EX98">
            <v>65.702276579799999</v>
          </cell>
          <cell r="EY98">
            <v>18.805877399999996</v>
          </cell>
          <cell r="EZ98">
            <v>15.58585177</v>
          </cell>
          <cell r="FA98">
            <v>27.007579349999997</v>
          </cell>
          <cell r="FB98">
            <v>16.108691870000001</v>
          </cell>
          <cell r="FC98">
            <v>15.936024349999999</v>
          </cell>
          <cell r="FD98">
            <v>33.116388309999998</v>
          </cell>
          <cell r="FE98">
            <v>16.773086030000002</v>
          </cell>
          <cell r="FF98">
            <v>15.50452202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500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88.265278801000008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</row>
        <row r="113">
          <cell r="S113">
            <v>42.748943227197465</v>
          </cell>
          <cell r="T113">
            <v>43.001161992237932</v>
          </cell>
          <cell r="U113">
            <v>43.254868847992135</v>
          </cell>
          <cell r="V113">
            <v>43.510072574195291</v>
          </cell>
          <cell r="W113">
            <v>43.766782002383046</v>
          </cell>
          <cell r="X113">
            <v>44.025006016197104</v>
          </cell>
          <cell r="Y113">
            <v>44.284753551692667</v>
          </cell>
          <cell r="Z113">
            <v>44.54603359764765</v>
          </cell>
          <cell r="AA113">
            <v>46.613201467772527</v>
          </cell>
          <cell r="AB113">
            <v>46.894822786597999</v>
          </cell>
          <cell r="AC113">
            <v>47.178145566913329</v>
          </cell>
          <cell r="AD113">
            <v>47.463180088377811</v>
          </cell>
          <cell r="AE113">
            <v>186.13302218081398</v>
          </cell>
          <cell r="AF113">
            <v>187.22528636056458</v>
          </cell>
          <cell r="AG113">
            <v>188.32396208822021</v>
          </cell>
          <cell r="AH113">
            <v>189.42908701087356</v>
          </cell>
          <cell r="AI113">
            <v>190.54069899674133</v>
          </cell>
          <cell r="AJ113">
            <v>49.209917315072921</v>
          </cell>
          <cell r="AK113">
            <v>81.19813636027601</v>
          </cell>
          <cell r="AL113">
            <v>81.681313779425665</v>
          </cell>
          <cell r="AM113">
            <v>172.0548173705738</v>
          </cell>
          <cell r="AN113">
            <v>173.06948612709078</v>
          </cell>
          <cell r="AO113">
            <v>174.0901409582934</v>
          </cell>
          <cell r="AP113">
            <v>175.11681719239635</v>
          </cell>
          <cell r="AQ113">
            <v>148.17453143633759</v>
          </cell>
          <cell r="AR113">
            <v>149.05086905782426</v>
          </cell>
          <cell r="AS113">
            <v>149.93239153737196</v>
          </cell>
          <cell r="AT113">
            <v>150.8191295630966</v>
          </cell>
          <cell r="AU113">
            <v>151.71111400482101</v>
          </cell>
          <cell r="AV113">
            <v>152.60837591515141</v>
          </cell>
          <cell r="AW113">
            <v>150.6067797987337</v>
          </cell>
          <cell r="AX113">
            <v>199.51300829183583</v>
          </cell>
          <cell r="AY113">
            <v>161.12130958372222</v>
          </cell>
          <cell r="AZ113">
            <v>162.16848332009499</v>
          </cell>
          <cell r="BA113">
            <v>162.10746513444573</v>
          </cell>
          <cell r="BB113">
            <v>162.7890508313738</v>
          </cell>
          <cell r="BC113">
            <v>130.79171619430434</v>
          </cell>
          <cell r="BD113">
            <v>115.34246855036271</v>
          </cell>
          <cell r="BE113">
            <v>115.81466694670097</v>
          </cell>
          <cell r="BF113">
            <v>93.755636760417673</v>
          </cell>
          <cell r="BG113">
            <v>139.41982321723515</v>
          </cell>
          <cell r="BH113">
            <v>117.33269795208251</v>
          </cell>
          <cell r="BI113">
            <v>143.66790938183178</v>
          </cell>
          <cell r="BJ113">
            <v>144.3234717391905</v>
          </cell>
          <cell r="BK113">
            <v>127.01169754058179</v>
          </cell>
          <cell r="BL113">
            <v>125.4573625283609</v>
          </cell>
          <cell r="BM113">
            <v>128.0895352021752</v>
          </cell>
          <cell r="BN113">
            <v>128.65122004802831</v>
          </cell>
          <cell r="BO113">
            <v>61.222038761278974</v>
          </cell>
          <cell r="BP113">
            <v>103.94483524746369</v>
          </cell>
          <cell r="BQ113">
            <v>104.10251762240929</v>
          </cell>
          <cell r="BR113">
            <v>104.29065167238187</v>
          </cell>
          <cell r="BS113">
            <v>105.32267471802018</v>
          </cell>
          <cell r="BT113">
            <v>90.947192184540867</v>
          </cell>
          <cell r="BU113">
            <v>104.78963301194449</v>
          </cell>
          <cell r="BV113">
            <v>104.95692922522301</v>
          </cell>
          <cell r="BW113">
            <v>87.141071561008488</v>
          </cell>
          <cell r="BX113">
            <v>89.874434615701077</v>
          </cell>
          <cell r="BY113">
            <v>91.292435857026916</v>
          </cell>
          <cell r="BZ113">
            <v>87.896673452539559</v>
          </cell>
          <cell r="CA113">
            <v>84.64587798272656</v>
          </cell>
          <cell r="CB113">
            <v>94.151745177036076</v>
          </cell>
          <cell r="CC113">
            <v>94.211199142035227</v>
          </cell>
          <cell r="CD113">
            <v>94.275000563393903</v>
          </cell>
          <cell r="CE113">
            <v>83.166492689999998</v>
          </cell>
          <cell r="CF113">
            <v>83.16620691</v>
          </cell>
          <cell r="CG113">
            <v>83.229522360000004</v>
          </cell>
          <cell r="CH113">
            <v>82.813505219999996</v>
          </cell>
          <cell r="CI113">
            <v>31.409944629537687</v>
          </cell>
          <cell r="CJ113">
            <v>83.178453540000007</v>
          </cell>
          <cell r="CK113">
            <v>82.99529496000001</v>
          </cell>
          <cell r="CL113">
            <v>83.164365509999996</v>
          </cell>
          <cell r="CM113">
            <v>81.693320880000002</v>
          </cell>
          <cell r="CN113">
            <v>96.91679031999999</v>
          </cell>
          <cell r="CO113">
            <v>32.051774809999998</v>
          </cell>
          <cell r="CP113">
            <v>96.963112419999987</v>
          </cell>
          <cell r="CQ113">
            <v>100.57574979999998</v>
          </cell>
          <cell r="CR113">
            <v>89.961138359653532</v>
          </cell>
          <cell r="CS113">
            <v>29.166666669999994</v>
          </cell>
          <cell r="CT113">
            <v>88.188675660000001</v>
          </cell>
          <cell r="CU113">
            <v>87.539597669999992</v>
          </cell>
          <cell r="CV113">
            <v>87.533611800000017</v>
          </cell>
          <cell r="CW113">
            <v>58.404781549999996</v>
          </cell>
          <cell r="CX113">
            <v>19.166666669999994</v>
          </cell>
          <cell r="CY113">
            <v>19.166666669999994</v>
          </cell>
          <cell r="CZ113">
            <v>2.083333330000007</v>
          </cell>
          <cell r="DA113">
            <v>2.083333330000007</v>
          </cell>
          <cell r="DB113">
            <v>2.083333330000007</v>
          </cell>
          <cell r="DC113">
            <v>2.083333330000007</v>
          </cell>
          <cell r="DD113">
            <v>2.083333330000007</v>
          </cell>
          <cell r="DE113">
            <v>2.0833333300000016</v>
          </cell>
          <cell r="DF113">
            <v>2.0833333300000016</v>
          </cell>
          <cell r="DG113">
            <v>2.0833333300000016</v>
          </cell>
          <cell r="DH113">
            <v>2.0833333300000016</v>
          </cell>
          <cell r="DI113">
            <v>2.0833333300000016</v>
          </cell>
          <cell r="DJ113">
            <v>2.0833333300000016</v>
          </cell>
          <cell r="DK113">
            <v>2.0833333300000016</v>
          </cell>
          <cell r="DL113">
            <v>2.0833333300000025</v>
          </cell>
          <cell r="DM113">
            <v>2.0833333300000025</v>
          </cell>
          <cell r="DN113">
            <v>2.0833333300000025</v>
          </cell>
          <cell r="DO113">
            <v>2.0833333300000025</v>
          </cell>
          <cell r="DP113">
            <v>2.0833333300000025</v>
          </cell>
          <cell r="DQ113">
            <v>2.0833333300000025</v>
          </cell>
          <cell r="DR113">
            <v>2.0833333300000025</v>
          </cell>
          <cell r="DS113">
            <v>2.0833333300000025</v>
          </cell>
          <cell r="DT113">
            <v>2.0833333300000025</v>
          </cell>
          <cell r="DU113">
            <v>2.0833333300000025</v>
          </cell>
          <cell r="DV113">
            <v>2.0833333300000025</v>
          </cell>
          <cell r="DW113">
            <v>2.0833333300000025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</row>
        <row r="117"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</row>
      </sheetData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C"/>
      <sheetName val="PGE"/>
      <sheetName val="BEDE"/>
      <sheetName val="EPS MUESTRA"/>
      <sheetName val="GADS"/>
      <sheetName val="FSS"/>
      <sheetName val="SPT"/>
      <sheetName val="SEPARACIÓN"/>
      <sheetName val="2._Deuda_por_acreedor"/>
    </sheetNames>
    <sheetDataSet>
      <sheetData sheetId="0">
        <row r="7">
          <cell r="D7">
            <v>1.23482878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0.90212471999999999</v>
          </cell>
          <cell r="Y7">
            <v>0</v>
          </cell>
          <cell r="Z7">
            <v>0</v>
          </cell>
          <cell r="AA7">
            <v>0.57618636000000001</v>
          </cell>
          <cell r="AB7">
            <v>0.63273206999999987</v>
          </cell>
          <cell r="AC7">
            <v>0</v>
          </cell>
          <cell r="AD7">
            <v>0</v>
          </cell>
          <cell r="AE7">
            <v>1.3363532299999998</v>
          </cell>
          <cell r="AF7">
            <v>0</v>
          </cell>
          <cell r="AG7">
            <v>0</v>
          </cell>
          <cell r="AH7">
            <v>0.50366173999999997</v>
          </cell>
          <cell r="AI7">
            <v>0.39191871999999994</v>
          </cell>
          <cell r="AJ7">
            <v>0.12778276999999999</v>
          </cell>
          <cell r="AK7">
            <v>0</v>
          </cell>
          <cell r="AL7">
            <v>0</v>
          </cell>
          <cell r="AM7">
            <v>5</v>
          </cell>
          <cell r="AN7">
            <v>4.9382699999999998E-3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113.875561</v>
          </cell>
          <cell r="AZ7">
            <v>1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4.79786</v>
          </cell>
          <cell r="BG7">
            <v>1.6528239300000001</v>
          </cell>
          <cell r="BH7">
            <v>2.9000000000000001E-2</v>
          </cell>
          <cell r="BI7">
            <v>10.076212</v>
          </cell>
          <cell r="BJ7">
            <v>0</v>
          </cell>
          <cell r="BK7">
            <v>0</v>
          </cell>
          <cell r="BL7">
            <v>1.4743101000000001</v>
          </cell>
          <cell r="BM7">
            <v>6.6348232199999995</v>
          </cell>
          <cell r="BN7">
            <v>0</v>
          </cell>
          <cell r="BO7">
            <v>1.9360596000000001</v>
          </cell>
          <cell r="BP7">
            <v>18.476385030000003</v>
          </cell>
          <cell r="BQ7">
            <v>0.568407</v>
          </cell>
          <cell r="BR7">
            <v>52.025382030000003</v>
          </cell>
          <cell r="BS7">
            <v>1.1616324299999998</v>
          </cell>
          <cell r="BT7">
            <v>3.7763673099999999</v>
          </cell>
          <cell r="BU7">
            <v>0</v>
          </cell>
          <cell r="BV7">
            <v>64.314047680000002</v>
          </cell>
          <cell r="BW7">
            <v>0.96859560999999994</v>
          </cell>
          <cell r="BX7">
            <v>25.451762460000001</v>
          </cell>
          <cell r="BY7">
            <v>2.4307968300000002</v>
          </cell>
          <cell r="BZ7">
            <v>0.50637399999999999</v>
          </cell>
          <cell r="CA7">
            <v>8.5654760799999998</v>
          </cell>
          <cell r="CB7">
            <v>2.2246747600000001</v>
          </cell>
          <cell r="CC7">
            <v>0.32644287999999999</v>
          </cell>
          <cell r="CD7">
            <v>23.316126819999997</v>
          </cell>
          <cell r="CE7">
            <v>17.563715330000001</v>
          </cell>
          <cell r="CF7">
            <v>0.60172808</v>
          </cell>
          <cell r="CG7">
            <v>1.4547116</v>
          </cell>
          <cell r="CH7">
            <v>23.84767854</v>
          </cell>
          <cell r="CI7">
            <v>18.821708299999997</v>
          </cell>
          <cell r="CJ7">
            <v>136.12451535</v>
          </cell>
          <cell r="CK7">
            <v>0</v>
          </cell>
          <cell r="CL7">
            <v>20.602501349999997</v>
          </cell>
          <cell r="CM7">
            <v>0.55463192000000006</v>
          </cell>
          <cell r="CN7">
            <v>1.8118183600000002</v>
          </cell>
          <cell r="CO7">
            <v>8.6845571600000007</v>
          </cell>
          <cell r="CP7">
            <v>501.12427422999997</v>
          </cell>
          <cell r="CQ7">
            <v>7.0999999999999994E-2</v>
          </cell>
          <cell r="CR7">
            <v>6.71335937</v>
          </cell>
          <cell r="CS7">
            <v>27.2953318</v>
          </cell>
          <cell r="CT7">
            <v>83.305333989999994</v>
          </cell>
          <cell r="CU7">
            <v>0.93796391000000001</v>
          </cell>
          <cell r="CV7">
            <v>2.2236789899999998</v>
          </cell>
          <cell r="CW7">
            <v>2.6673434900000004</v>
          </cell>
          <cell r="CX7">
            <v>6.1</v>
          </cell>
          <cell r="CY7">
            <v>1.0026377</v>
          </cell>
          <cell r="CZ7">
            <v>78.35868773</v>
          </cell>
          <cell r="DA7">
            <v>501.13135499000003</v>
          </cell>
          <cell r="DB7">
            <v>2.1873531800000001</v>
          </cell>
          <cell r="DC7">
            <v>11.41252493</v>
          </cell>
          <cell r="DD7">
            <v>95.844522280000007</v>
          </cell>
          <cell r="DE7">
            <v>2.9766151600000001</v>
          </cell>
          <cell r="DF7">
            <v>17.405536380000001</v>
          </cell>
          <cell r="DG7">
            <v>0.3</v>
          </cell>
          <cell r="DH7">
            <v>522.66555996</v>
          </cell>
          <cell r="DI7">
            <v>0</v>
          </cell>
          <cell r="DJ7">
            <v>0.18098848000000001</v>
          </cell>
          <cell r="DK7">
            <v>3.3318232499999993</v>
          </cell>
          <cell r="DL7">
            <v>22.747087479999998</v>
          </cell>
          <cell r="DM7">
            <v>51.03041649</v>
          </cell>
          <cell r="DN7">
            <v>27.837373080000003</v>
          </cell>
          <cell r="DO7">
            <v>81.52524523999999</v>
          </cell>
          <cell r="DP7">
            <v>29.394984570000002</v>
          </cell>
          <cell r="DQ7">
            <v>43.175716080000001</v>
          </cell>
          <cell r="DR7">
            <v>0</v>
          </cell>
          <cell r="DS7">
            <v>6.5288350700000004</v>
          </cell>
          <cell r="DT7">
            <v>52.056869049999996</v>
          </cell>
          <cell r="DU7">
            <v>2.0008779199999998</v>
          </cell>
          <cell r="DV7">
            <v>38.892535409999994</v>
          </cell>
          <cell r="DW7">
            <v>706.57977407999999</v>
          </cell>
          <cell r="DX7">
            <v>9.3376649999999992E-2</v>
          </cell>
          <cell r="DY7">
            <v>0.90073134999999993</v>
          </cell>
          <cell r="DZ7">
            <v>8.9049651099999991</v>
          </cell>
          <cell r="EA7">
            <v>2.4040092400000002</v>
          </cell>
          <cell r="EB7">
            <v>2.4470747899999998</v>
          </cell>
          <cell r="EC7">
            <v>1.4208948599999998</v>
          </cell>
          <cell r="ED7">
            <v>0</v>
          </cell>
          <cell r="EE7">
            <v>30.327562100000002</v>
          </cell>
          <cell r="EF7">
            <v>559.14515314000016</v>
          </cell>
          <cell r="EG7">
            <v>5.4186396299999995</v>
          </cell>
          <cell r="EH7">
            <v>7.0934465499999995</v>
          </cell>
          <cell r="EI7">
            <v>10.913030359999999</v>
          </cell>
          <cell r="EJ7">
            <v>4.5737945999999994</v>
          </cell>
          <cell r="EK7">
            <v>9.9218723600000001</v>
          </cell>
          <cell r="EL7">
            <v>51.022813490000004</v>
          </cell>
          <cell r="EM7">
            <v>12.501011779999999</v>
          </cell>
          <cell r="EN7">
            <v>30.02840076</v>
          </cell>
          <cell r="EO7">
            <v>510.92179149999998</v>
          </cell>
          <cell r="EP7">
            <v>10.57857291</v>
          </cell>
          <cell r="EQ7">
            <v>85.935426980000003</v>
          </cell>
          <cell r="ER7">
            <v>10.193165780000003</v>
          </cell>
          <cell r="ES7">
            <v>4.505650890000001</v>
          </cell>
          <cell r="ET7">
            <v>15.23879312</v>
          </cell>
          <cell r="EU7">
            <v>17.79394847</v>
          </cell>
          <cell r="EV7">
            <v>32.245322469999998</v>
          </cell>
          <cell r="EW7">
            <v>7.2015811899999997</v>
          </cell>
          <cell r="EX7">
            <v>9.9480121299999986</v>
          </cell>
          <cell r="EY7">
            <v>7.10410801</v>
          </cell>
          <cell r="EZ7">
            <v>700</v>
          </cell>
          <cell r="FA7">
            <v>10.730319679999999</v>
          </cell>
          <cell r="FB7">
            <v>1.5762036399999999</v>
          </cell>
          <cell r="FC7">
            <v>0</v>
          </cell>
          <cell r="FD7">
            <v>101.63972247</v>
          </cell>
        </row>
        <row r="8">
          <cell r="Q8">
            <v>3.2153747599999996</v>
          </cell>
          <cell r="R8">
            <v>8</v>
          </cell>
          <cell r="S8">
            <v>39.830985699999999</v>
          </cell>
          <cell r="T8">
            <v>30</v>
          </cell>
          <cell r="U8">
            <v>-0.30279467999999998</v>
          </cell>
          <cell r="V8">
            <v>70.629490610000005</v>
          </cell>
          <cell r="W8">
            <v>-0.65966243999999996</v>
          </cell>
          <cell r="X8">
            <v>0.38666591</v>
          </cell>
          <cell r="Y8">
            <v>27.388486050000001</v>
          </cell>
          <cell r="Z8">
            <v>18.312890479999997</v>
          </cell>
          <cell r="AA8">
            <v>7</v>
          </cell>
          <cell r="AB8">
            <v>168.38384290000002</v>
          </cell>
          <cell r="AC8">
            <v>0.14811473999999999</v>
          </cell>
          <cell r="AD8">
            <v>1.8943629399999999</v>
          </cell>
          <cell r="AE8">
            <v>28.179948320000001</v>
          </cell>
          <cell r="AF8">
            <v>59.792914000000003</v>
          </cell>
          <cell r="AG8">
            <v>-1.1300000000000001E-2</v>
          </cell>
          <cell r="AH8">
            <v>1.4327122699999999</v>
          </cell>
          <cell r="AI8">
            <v>74.116535850000005</v>
          </cell>
          <cell r="AJ8">
            <v>157.06126904000001</v>
          </cell>
          <cell r="AK8">
            <v>99</v>
          </cell>
          <cell r="AL8">
            <v>5.5</v>
          </cell>
          <cell r="AM8">
            <v>15.310386000000001</v>
          </cell>
          <cell r="AN8">
            <v>65.304976179999997</v>
          </cell>
          <cell r="AO8">
            <v>0</v>
          </cell>
          <cell r="AP8">
            <v>800</v>
          </cell>
          <cell r="AQ8">
            <v>3.06663606</v>
          </cell>
          <cell r="AR8">
            <v>26.3</v>
          </cell>
          <cell r="AS8">
            <v>0.2</v>
          </cell>
          <cell r="AT8">
            <v>70.410437729999998</v>
          </cell>
          <cell r="AU8">
            <v>103.99934929</v>
          </cell>
          <cell r="AV8">
            <v>1.0349999999999999</v>
          </cell>
          <cell r="AW8">
            <v>34.325928700000006</v>
          </cell>
          <cell r="AX8">
            <v>65.16903868</v>
          </cell>
          <cell r="AY8">
            <v>0</v>
          </cell>
          <cell r="AZ8">
            <v>216.40501205000001</v>
          </cell>
          <cell r="BA8">
            <v>0.51200000000000001</v>
          </cell>
          <cell r="BB8">
            <v>0</v>
          </cell>
          <cell r="BC8">
            <v>0</v>
          </cell>
          <cell r="BD8">
            <v>162.38580202</v>
          </cell>
          <cell r="BE8">
            <v>4.7399190400000002</v>
          </cell>
          <cell r="BF8">
            <v>0.32398345000000001</v>
          </cell>
          <cell r="BG8">
            <v>45.679845829999998</v>
          </cell>
          <cell r="BH8">
            <v>0.45</v>
          </cell>
          <cell r="BI8">
            <v>23.6</v>
          </cell>
          <cell r="BJ8">
            <v>7</v>
          </cell>
          <cell r="BK8">
            <v>96.663152999999994</v>
          </cell>
          <cell r="BL8">
            <v>262.66272909999998</v>
          </cell>
          <cell r="BM8">
            <v>0</v>
          </cell>
          <cell r="BN8">
            <v>26.426471409999998</v>
          </cell>
          <cell r="BO8">
            <v>20.457794740000001</v>
          </cell>
          <cell r="BP8">
            <v>9.132321880000001</v>
          </cell>
          <cell r="BQ8">
            <v>-0.68617203000000004</v>
          </cell>
          <cell r="BR8">
            <v>-0.25812853000000002</v>
          </cell>
          <cell r="BS8">
            <v>0</v>
          </cell>
          <cell r="BT8">
            <v>95.125164390000009</v>
          </cell>
          <cell r="BU8">
            <v>18.467959999999998</v>
          </cell>
          <cell r="BV8">
            <v>164.81241496500002</v>
          </cell>
          <cell r="BW8">
            <v>73.460226380000009</v>
          </cell>
          <cell r="BX8">
            <v>95.752137109999993</v>
          </cell>
          <cell r="BY8">
            <v>-19.5</v>
          </cell>
          <cell r="BZ8">
            <v>4.9405637400000009</v>
          </cell>
          <cell r="CA8">
            <v>1.30019</v>
          </cell>
          <cell r="CB8">
            <v>0</v>
          </cell>
          <cell r="CC8">
            <v>0</v>
          </cell>
          <cell r="CD8">
            <v>0</v>
          </cell>
          <cell r="CE8">
            <v>10.092966300000001</v>
          </cell>
          <cell r="CF8">
            <v>9</v>
          </cell>
          <cell r="CG8">
            <v>391.05335836</v>
          </cell>
          <cell r="CH8">
            <v>7.8106448300000002</v>
          </cell>
          <cell r="CI8">
            <v>2.4366720900000001</v>
          </cell>
          <cell r="CJ8">
            <v>89.389185879999985</v>
          </cell>
          <cell r="CK8">
            <v>0</v>
          </cell>
          <cell r="CL8">
            <v>0.92132331999999995</v>
          </cell>
          <cell r="CM8">
            <v>-0.22532435000000001</v>
          </cell>
          <cell r="CN8">
            <v>0.19499894000000001</v>
          </cell>
          <cell r="CO8">
            <v>551.98882524999999</v>
          </cell>
          <cell r="CP8">
            <v>0</v>
          </cell>
          <cell r="CQ8">
            <v>16.217257669999999</v>
          </cell>
          <cell r="CR8">
            <v>4.2831574899999998</v>
          </cell>
          <cell r="CS8">
            <v>48.286811</v>
          </cell>
          <cell r="CT8">
            <v>22.293718669999997</v>
          </cell>
          <cell r="CU8">
            <v>58.321235189999989</v>
          </cell>
          <cell r="CV8">
            <v>30.290038459999995</v>
          </cell>
          <cell r="CW8">
            <v>1.7121200000000003E-2</v>
          </cell>
          <cell r="CX8">
            <v>0</v>
          </cell>
          <cell r="CY8">
            <v>0.05</v>
          </cell>
          <cell r="CZ8">
            <v>25.27033286</v>
          </cell>
          <cell r="DA8">
            <v>6.9089149999999988E-2</v>
          </cell>
          <cell r="DB8">
            <v>283.8</v>
          </cell>
          <cell r="DC8">
            <v>83.857029659999995</v>
          </cell>
          <cell r="DD8">
            <v>0</v>
          </cell>
          <cell r="DE8">
            <v>0</v>
          </cell>
          <cell r="DF8">
            <v>5.4169999999999998</v>
          </cell>
          <cell r="DG8">
            <v>42.627428130000006</v>
          </cell>
          <cell r="DH8">
            <v>268.02467380000002</v>
          </cell>
          <cell r="DI8">
            <v>0</v>
          </cell>
          <cell r="DJ8">
            <v>28.43755354</v>
          </cell>
          <cell r="DK8">
            <v>200.68057041</v>
          </cell>
          <cell r="DL8">
            <v>152.10152269000002</v>
          </cell>
          <cell r="DM8">
            <v>7.6781786300000006</v>
          </cell>
          <cell r="DN8">
            <v>3.7980353899999999</v>
          </cell>
          <cell r="DO8">
            <v>-2.7973257900000008</v>
          </cell>
          <cell r="DP8">
            <v>36.540546920000004</v>
          </cell>
          <cell r="DQ8">
            <v>1.4181569100000002</v>
          </cell>
          <cell r="DR8">
            <v>177.00020980000002</v>
          </cell>
          <cell r="DS8">
            <v>25.838551169999999</v>
          </cell>
          <cell r="DT8">
            <v>717.66569343999993</v>
          </cell>
          <cell r="DU8">
            <v>0</v>
          </cell>
          <cell r="DV8">
            <v>0.52540772000000002</v>
          </cell>
          <cell r="DW8">
            <v>0.1</v>
          </cell>
          <cell r="DX8">
            <v>11.06409292</v>
          </cell>
          <cell r="DY8">
            <v>52.969272189999998</v>
          </cell>
          <cell r="DZ8">
            <v>18.754618579999999</v>
          </cell>
          <cell r="EA8">
            <v>250</v>
          </cell>
          <cell r="EB8">
            <v>14.96265425</v>
          </cell>
          <cell r="EC8">
            <v>3.0167823500000002</v>
          </cell>
          <cell r="ED8">
            <v>0</v>
          </cell>
          <cell r="EE8">
            <v>0.74891582999999995</v>
          </cell>
          <cell r="EF8">
            <v>493.85746963999998</v>
          </cell>
          <cell r="EG8">
            <v>0</v>
          </cell>
          <cell r="EH8">
            <v>1.27173322</v>
          </cell>
          <cell r="EI8">
            <v>17.496042559999999</v>
          </cell>
          <cell r="EJ8">
            <v>0</v>
          </cell>
          <cell r="EK8">
            <v>0</v>
          </cell>
          <cell r="EL8">
            <v>0.1092664</v>
          </cell>
          <cell r="EM8">
            <v>3.9632067200000001</v>
          </cell>
          <cell r="EN8">
            <v>511.47302510000003</v>
          </cell>
          <cell r="EO8">
            <v>0</v>
          </cell>
          <cell r="EP8">
            <v>34.615883529999998</v>
          </cell>
          <cell r="EQ8">
            <v>6.3388229499999991</v>
          </cell>
          <cell r="ER8">
            <v>21.616469840000001</v>
          </cell>
          <cell r="ES8">
            <v>0</v>
          </cell>
          <cell r="ET8">
            <v>0</v>
          </cell>
          <cell r="EU8">
            <v>0.12092804</v>
          </cell>
          <cell r="EV8">
            <v>5.1803909900000003</v>
          </cell>
          <cell r="EW8">
            <v>9.1448944700000006</v>
          </cell>
          <cell r="EX8">
            <v>0.57999999999999996</v>
          </cell>
          <cell r="EY8">
            <v>11.902055619999999</v>
          </cell>
          <cell r="EZ8">
            <v>15.87</v>
          </cell>
          <cell r="FA8">
            <v>600.05669386</v>
          </cell>
          <cell r="FB8">
            <v>416.85747774999999</v>
          </cell>
          <cell r="FC8">
            <v>3.3936869000000001</v>
          </cell>
          <cell r="FD8">
            <v>115.99616784</v>
          </cell>
        </row>
        <row r="9">
          <cell r="Q9">
            <v>11.985518610000002</v>
          </cell>
          <cell r="R9">
            <v>0.48777516000000004</v>
          </cell>
          <cell r="S9">
            <v>20.83344598</v>
          </cell>
          <cell r="T9">
            <v>27.966326240000001</v>
          </cell>
          <cell r="U9">
            <v>14.910877510000001</v>
          </cell>
          <cell r="V9">
            <v>42.999164300000004</v>
          </cell>
          <cell r="W9">
            <v>0</v>
          </cell>
          <cell r="X9">
            <v>7.7535238900000003</v>
          </cell>
          <cell r="Y9">
            <v>2.5738179799999998</v>
          </cell>
          <cell r="Z9">
            <v>5.2943489500000007</v>
          </cell>
          <cell r="AA9">
            <v>138.20500398000001</v>
          </cell>
          <cell r="AB9">
            <v>77.295338720000004</v>
          </cell>
          <cell r="AC9">
            <v>0</v>
          </cell>
          <cell r="AD9">
            <v>0.37175223000000002</v>
          </cell>
          <cell r="AE9">
            <v>0</v>
          </cell>
          <cell r="AF9">
            <v>14.28403919</v>
          </cell>
          <cell r="AG9">
            <v>-5.8853597099999995</v>
          </cell>
          <cell r="AH9">
            <v>48.784130480000002</v>
          </cell>
          <cell r="AI9">
            <v>0</v>
          </cell>
          <cell r="AJ9">
            <v>9.6819586400000013</v>
          </cell>
          <cell r="AK9">
            <v>18.961298899999999</v>
          </cell>
          <cell r="AL9">
            <v>3.9074476300000001</v>
          </cell>
          <cell r="AM9">
            <v>16.494741309999998</v>
          </cell>
          <cell r="AN9">
            <v>248.69060202</v>
          </cell>
          <cell r="AO9">
            <v>6.2171943000000001</v>
          </cell>
          <cell r="AP9">
            <v>0</v>
          </cell>
          <cell r="AQ9">
            <v>0</v>
          </cell>
          <cell r="AR9">
            <v>25</v>
          </cell>
          <cell r="AS9">
            <v>6.7482637199999997</v>
          </cell>
          <cell r="AT9">
            <v>13</v>
          </cell>
          <cell r="AU9">
            <v>203.38519886999998</v>
          </cell>
          <cell r="AV9">
            <v>4.4528832899999999</v>
          </cell>
          <cell r="AW9">
            <v>82.154504630000005</v>
          </cell>
          <cell r="AX9">
            <v>0</v>
          </cell>
          <cell r="AY9">
            <v>14.283541560000002</v>
          </cell>
          <cell r="AZ9">
            <v>129.75841409</v>
          </cell>
          <cell r="BA9">
            <v>150.13707199999999</v>
          </cell>
          <cell r="BB9">
            <v>14.807373150000002</v>
          </cell>
          <cell r="BC9">
            <v>30</v>
          </cell>
          <cell r="BD9">
            <v>40</v>
          </cell>
          <cell r="BE9">
            <v>18.513495519999999</v>
          </cell>
          <cell r="BF9">
            <v>10.5</v>
          </cell>
          <cell r="BG9">
            <v>25</v>
          </cell>
          <cell r="BH9">
            <v>25</v>
          </cell>
          <cell r="BI9">
            <v>80.355300159999999</v>
          </cell>
          <cell r="BJ9">
            <v>35.299999999999997</v>
          </cell>
          <cell r="BK9">
            <v>0</v>
          </cell>
          <cell r="BL9">
            <v>35.248399339999999</v>
          </cell>
          <cell r="BM9">
            <v>0</v>
          </cell>
          <cell r="BN9">
            <v>45</v>
          </cell>
          <cell r="BO9">
            <v>65</v>
          </cell>
          <cell r="BP9">
            <v>59.146748469999999</v>
          </cell>
          <cell r="BQ9">
            <v>51</v>
          </cell>
          <cell r="BR9">
            <v>5.8743298900000003</v>
          </cell>
          <cell r="BS9">
            <v>70</v>
          </cell>
          <cell r="BT9">
            <v>0.5</v>
          </cell>
          <cell r="BU9">
            <v>22.21396524</v>
          </cell>
          <cell r="BV9">
            <v>22.74698673</v>
          </cell>
          <cell r="BW9">
            <v>53.0326491</v>
          </cell>
          <cell r="BX9">
            <v>27.685320939999997</v>
          </cell>
          <cell r="BY9">
            <v>30</v>
          </cell>
          <cell r="BZ9">
            <v>36.302545019999997</v>
          </cell>
          <cell r="CA9">
            <v>0.75745731000000005</v>
          </cell>
          <cell r="CB9">
            <v>58.889724000000001</v>
          </cell>
          <cell r="CC9">
            <v>0.20050000000000001</v>
          </cell>
          <cell r="CD9">
            <v>0</v>
          </cell>
          <cell r="CE9">
            <v>0.82825692000000006</v>
          </cell>
          <cell r="CF9">
            <v>6.3974216100000003</v>
          </cell>
          <cell r="CG9">
            <v>182.34304</v>
          </cell>
          <cell r="CH9">
            <v>0.57217881000000015</v>
          </cell>
          <cell r="CI9">
            <v>4.1894513699999996</v>
          </cell>
          <cell r="CJ9">
            <v>221.8</v>
          </cell>
          <cell r="CK9">
            <v>88.818778600000002</v>
          </cell>
          <cell r="CL9">
            <v>2.1805486300000001</v>
          </cell>
          <cell r="CM9">
            <v>5</v>
          </cell>
          <cell r="CN9">
            <v>0</v>
          </cell>
          <cell r="CO9">
            <v>150</v>
          </cell>
          <cell r="CP9">
            <v>2.0837673799999998</v>
          </cell>
          <cell r="CQ9">
            <v>9.333766279999999</v>
          </cell>
          <cell r="CR9">
            <v>3.9465506100000001</v>
          </cell>
          <cell r="CS9">
            <v>2.03779435</v>
          </cell>
          <cell r="CT9">
            <v>0</v>
          </cell>
          <cell r="CU9">
            <v>78.5</v>
          </cell>
          <cell r="CV9">
            <v>175.07243996099999</v>
          </cell>
          <cell r="CW9">
            <v>53.561175669999997</v>
          </cell>
          <cell r="CX9">
            <v>0</v>
          </cell>
          <cell r="CY9">
            <v>0</v>
          </cell>
          <cell r="CZ9">
            <v>26.048321560000002</v>
          </cell>
          <cell r="DA9">
            <v>300</v>
          </cell>
          <cell r="DB9">
            <v>2.1004222599999998</v>
          </cell>
          <cell r="DC9">
            <v>133.32367119</v>
          </cell>
          <cell r="DD9">
            <v>10</v>
          </cell>
          <cell r="DE9">
            <v>2.7742645300000004</v>
          </cell>
          <cell r="DF9">
            <v>0</v>
          </cell>
          <cell r="DG9">
            <v>56.300281810000001</v>
          </cell>
          <cell r="DH9">
            <v>284.16734247000005</v>
          </cell>
          <cell r="DI9">
            <v>0</v>
          </cell>
          <cell r="DJ9">
            <v>0</v>
          </cell>
          <cell r="DK9">
            <v>2.50706937</v>
          </cell>
          <cell r="DL9">
            <v>0</v>
          </cell>
          <cell r="DM9">
            <v>0</v>
          </cell>
          <cell r="DN9">
            <v>9.8000000000000007</v>
          </cell>
          <cell r="DO9">
            <v>0</v>
          </cell>
          <cell r="DP9">
            <v>0</v>
          </cell>
          <cell r="DQ9">
            <v>100</v>
          </cell>
          <cell r="DR9">
            <v>0</v>
          </cell>
          <cell r="DS9">
            <v>9.8000000000000007</v>
          </cell>
          <cell r="DT9">
            <v>358.36438794999998</v>
          </cell>
          <cell r="DU9">
            <v>3.2758290000000002E-2</v>
          </cell>
          <cell r="DV9">
            <v>0</v>
          </cell>
          <cell r="DW9">
            <v>136.47072946</v>
          </cell>
          <cell r="DX9">
            <v>7.438700999999999E-2</v>
          </cell>
          <cell r="DY9">
            <v>53.92066981</v>
          </cell>
          <cell r="DZ9">
            <v>1.6712595100000001</v>
          </cell>
          <cell r="EA9">
            <v>0</v>
          </cell>
          <cell r="EB9">
            <v>10.448158250000001</v>
          </cell>
          <cell r="EC9">
            <v>9.032438000000001E-2</v>
          </cell>
          <cell r="ED9">
            <v>9.8000000000000007</v>
          </cell>
          <cell r="EE9">
            <v>42.005928520000005</v>
          </cell>
          <cell r="EF9">
            <v>160</v>
          </cell>
          <cell r="EG9">
            <v>2.1</v>
          </cell>
          <cell r="EH9">
            <v>0</v>
          </cell>
          <cell r="EI9">
            <v>0</v>
          </cell>
          <cell r="EJ9">
            <v>13.118</v>
          </cell>
          <cell r="EK9">
            <v>1.9752218100000001</v>
          </cell>
          <cell r="EL9">
            <v>0</v>
          </cell>
          <cell r="EM9">
            <v>140</v>
          </cell>
          <cell r="EN9">
            <v>0</v>
          </cell>
          <cell r="EO9">
            <v>0</v>
          </cell>
          <cell r="EP9">
            <v>0.22531185000000001</v>
          </cell>
          <cell r="EQ9">
            <v>9.7166493800000016</v>
          </cell>
          <cell r="ER9">
            <v>123.64384336000001</v>
          </cell>
          <cell r="ES9">
            <v>0</v>
          </cell>
          <cell r="ET9">
            <v>0</v>
          </cell>
          <cell r="EU9">
            <v>50</v>
          </cell>
          <cell r="EV9">
            <v>16.787866319999999</v>
          </cell>
          <cell r="EW9">
            <v>800</v>
          </cell>
          <cell r="EX9">
            <v>5.0644069699999994</v>
          </cell>
          <cell r="EY9">
            <v>250</v>
          </cell>
          <cell r="EZ9">
            <v>2.63444988</v>
          </cell>
          <cell r="FA9">
            <v>11.223481289999999</v>
          </cell>
          <cell r="FB9">
            <v>5.8675491099999997</v>
          </cell>
          <cell r="FC9">
            <v>1.37568</v>
          </cell>
          <cell r="FD9">
            <v>42.52470658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1.8804774099999999</v>
          </cell>
          <cell r="U10">
            <v>0.22637990999999999</v>
          </cell>
          <cell r="V10">
            <v>0.81667011</v>
          </cell>
          <cell r="W10">
            <v>0.25208837000000001</v>
          </cell>
          <cell r="X10">
            <v>1.4580610300000001</v>
          </cell>
          <cell r="Y10">
            <v>0.15481198000000002</v>
          </cell>
          <cell r="Z10">
            <v>1.8040497200000001</v>
          </cell>
          <cell r="AA10">
            <v>0.13634805</v>
          </cell>
          <cell r="AB10">
            <v>0</v>
          </cell>
          <cell r="AC10">
            <v>0.15806813</v>
          </cell>
          <cell r="AD10">
            <v>2.3445832000000002</v>
          </cell>
          <cell r="AE10">
            <v>0.30234366000000001</v>
          </cell>
          <cell r="AF10">
            <v>0.22841368000000001</v>
          </cell>
          <cell r="AG10">
            <v>1.2761543999999998</v>
          </cell>
          <cell r="AH10">
            <v>0</v>
          </cell>
          <cell r="AI10">
            <v>1.0402472899999999</v>
          </cell>
          <cell r="AJ10">
            <v>0.34470793999999999</v>
          </cell>
          <cell r="AK10">
            <v>1.1120376900000002</v>
          </cell>
          <cell r="AL10">
            <v>0</v>
          </cell>
          <cell r="AM10">
            <v>2.18657674</v>
          </cell>
          <cell r="AN10">
            <v>0.28482561000000001</v>
          </cell>
          <cell r="AO10">
            <v>0</v>
          </cell>
          <cell r="AP10">
            <v>4.9458278399999998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5.3504057799999991</v>
          </cell>
          <cell r="AV10">
            <v>0</v>
          </cell>
          <cell r="AW10">
            <v>0</v>
          </cell>
          <cell r="AX10">
            <v>0</v>
          </cell>
          <cell r="AY10">
            <v>0.94834517000000007</v>
          </cell>
          <cell r="AZ10">
            <v>1.39059574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0.1325924</v>
          </cell>
          <cell r="BH10">
            <v>1.9485888</v>
          </cell>
          <cell r="BI10">
            <v>0</v>
          </cell>
          <cell r="BJ10">
            <v>2.2231364899999999</v>
          </cell>
          <cell r="BK10">
            <v>0</v>
          </cell>
          <cell r="BL10">
            <v>0.58661273000000003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1.0310550000000001</v>
          </cell>
          <cell r="BS10">
            <v>0</v>
          </cell>
          <cell r="BT10">
            <v>0</v>
          </cell>
          <cell r="BU10">
            <v>0.47033199999999997</v>
          </cell>
          <cell r="BV10">
            <v>0.48442376999999998</v>
          </cell>
          <cell r="BW10">
            <v>0.7611926</v>
          </cell>
          <cell r="BX10">
            <v>1.17795066</v>
          </cell>
          <cell r="BY10">
            <v>0.13663687999999999</v>
          </cell>
          <cell r="BZ10">
            <v>0.70146486000000008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1</v>
          </cell>
          <cell r="CU10">
            <v>2.5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0.2</v>
          </cell>
          <cell r="EJ10">
            <v>0</v>
          </cell>
          <cell r="EK10">
            <v>0</v>
          </cell>
          <cell r="EL10">
            <v>1.5720535099999999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617.57866200000001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368.8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308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308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651.68227542</v>
          </cell>
          <cell r="CN12">
            <v>0</v>
          </cell>
          <cell r="CO12">
            <v>0</v>
          </cell>
          <cell r="CP12">
            <v>0</v>
          </cell>
          <cell r="CQ12">
            <v>251.14171121000001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498.36957417999997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643.12758874999997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1998.7757486799999</v>
          </cell>
          <cell r="DG12">
            <v>0</v>
          </cell>
          <cell r="DH12">
            <v>2041.0412074999999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802.00637407000011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948.53107791000002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662.93783795000002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996.49262125999996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490.56520054000003</v>
          </cell>
        </row>
        <row r="13">
          <cell r="Q13">
            <v>71.489612170000001</v>
          </cell>
          <cell r="R13">
            <v>1482.50024164</v>
          </cell>
          <cell r="S13">
            <v>38.770908609999999</v>
          </cell>
          <cell r="T13">
            <v>109.40957716500002</v>
          </cell>
          <cell r="U13">
            <v>107.174987211</v>
          </cell>
          <cell r="V13">
            <v>115.52522270400002</v>
          </cell>
          <cell r="W13">
            <v>112.52771399</v>
          </cell>
          <cell r="X13">
            <v>0</v>
          </cell>
          <cell r="Y13">
            <v>102.49997881</v>
          </cell>
          <cell r="Z13">
            <v>85.761771930000009</v>
          </cell>
          <cell r="AA13">
            <v>204.43596867999997</v>
          </cell>
          <cell r="AB13">
            <v>52.442223122999998</v>
          </cell>
          <cell r="AC13">
            <v>0</v>
          </cell>
          <cell r="AD13">
            <v>143.684128219</v>
          </cell>
          <cell r="AE13">
            <v>25.567675574999999</v>
          </cell>
          <cell r="AF13">
            <v>55.041710136000006</v>
          </cell>
          <cell r="AG13">
            <v>46.135739310000005</v>
          </cell>
          <cell r="AH13">
            <v>37.709183005999996</v>
          </cell>
          <cell r="AI13">
            <v>47.179304999000003</v>
          </cell>
          <cell r="AJ13">
            <v>50.507222012</v>
          </cell>
          <cell r="AK13">
            <v>74.464970090000008</v>
          </cell>
          <cell r="AL13">
            <v>88.072930252999996</v>
          </cell>
          <cell r="AM13">
            <v>58.811057720000001</v>
          </cell>
          <cell r="AN13">
            <v>538.87528933999988</v>
          </cell>
          <cell r="AO13">
            <v>96.321706789999993</v>
          </cell>
          <cell r="AP13">
            <v>78.015388850000008</v>
          </cell>
          <cell r="AQ13">
            <v>43.801066069999997</v>
          </cell>
          <cell r="AR13">
            <v>171.08097301999999</v>
          </cell>
          <cell r="AS13">
            <v>26.418786660000002</v>
          </cell>
          <cell r="AT13">
            <v>40.83857682</v>
          </cell>
          <cell r="AU13">
            <v>42.976591559999996</v>
          </cell>
          <cell r="AV13">
            <v>23.620857579999999</v>
          </cell>
          <cell r="AW13">
            <v>61.391233400000004</v>
          </cell>
          <cell r="AX13">
            <v>4.4421516800000003</v>
          </cell>
          <cell r="AY13">
            <v>150.7003077</v>
          </cell>
          <cell r="AZ13">
            <v>104.42536863999999</v>
          </cell>
          <cell r="BA13">
            <v>25.830272940000004</v>
          </cell>
          <cell r="BB13">
            <v>66.212985869999997</v>
          </cell>
          <cell r="BC13">
            <v>30.825042839999995</v>
          </cell>
          <cell r="BD13">
            <v>18.881828739999996</v>
          </cell>
          <cell r="BE13">
            <v>42.087781249999992</v>
          </cell>
          <cell r="BF13">
            <v>1522.9067264600001</v>
          </cell>
          <cell r="BG13">
            <v>27.326759150000001</v>
          </cell>
          <cell r="BH13">
            <v>9.7891519250000005</v>
          </cell>
          <cell r="BI13">
            <v>138.14299336599998</v>
          </cell>
          <cell r="BJ13">
            <v>64.380936829999996</v>
          </cell>
          <cell r="BK13">
            <v>76.375244460000005</v>
          </cell>
          <cell r="BL13">
            <v>230.30797562999999</v>
          </cell>
          <cell r="BM13">
            <v>113.10258653999999</v>
          </cell>
          <cell r="BN13">
            <v>90.920615549999994</v>
          </cell>
          <cell r="BO13">
            <v>18.13418974</v>
          </cell>
          <cell r="BP13">
            <v>59.153473179999999</v>
          </cell>
          <cell r="BQ13">
            <v>0.61571254999999991</v>
          </cell>
          <cell r="BR13">
            <v>6.8446381000000001</v>
          </cell>
          <cell r="BS13">
            <v>23.619892239999999</v>
          </cell>
          <cell r="BT13">
            <v>0.68280399999999997</v>
          </cell>
          <cell r="BU13">
            <v>11.46807364</v>
          </cell>
          <cell r="BV13">
            <v>0</v>
          </cell>
          <cell r="BW13">
            <v>32.977016219999996</v>
          </cell>
          <cell r="BX13">
            <v>235.03422240999998</v>
          </cell>
          <cell r="BY13">
            <v>110.11354996</v>
          </cell>
          <cell r="BZ13">
            <v>6.7196366900000006</v>
          </cell>
          <cell r="CA13">
            <v>3.8645809289999997</v>
          </cell>
          <cell r="CB13">
            <v>0.19530577499999999</v>
          </cell>
          <cell r="CC13">
            <v>36.226298010000001</v>
          </cell>
          <cell r="CD13">
            <v>5.0999999999999996</v>
          </cell>
          <cell r="CE13">
            <v>281.17264058000001</v>
          </cell>
          <cell r="CF13">
            <v>72.614338279999998</v>
          </cell>
          <cell r="CG13">
            <v>0.39221400000000001</v>
          </cell>
          <cell r="CH13">
            <v>13.349357970000002</v>
          </cell>
          <cell r="CI13">
            <v>3.5377962599999995</v>
          </cell>
          <cell r="CJ13">
            <v>483.76989119299998</v>
          </cell>
          <cell r="CK13">
            <v>260.17492650700001</v>
          </cell>
          <cell r="CL13">
            <v>20.769827799999998</v>
          </cell>
          <cell r="CM13">
            <v>0</v>
          </cell>
          <cell r="CN13">
            <v>15.77232849</v>
          </cell>
          <cell r="CO13">
            <v>32.102650279999999</v>
          </cell>
          <cell r="CP13">
            <v>7.1927165799999999</v>
          </cell>
          <cell r="CQ13">
            <v>49.867722479999998</v>
          </cell>
          <cell r="CR13">
            <v>0</v>
          </cell>
          <cell r="CS13">
            <v>1</v>
          </cell>
          <cell r="CT13">
            <v>17.156475853000003</v>
          </cell>
          <cell r="CU13">
            <v>30.776789909999998</v>
          </cell>
          <cell r="CV13">
            <v>239.13099173999998</v>
          </cell>
          <cell r="CW13">
            <v>3.94294441</v>
          </cell>
          <cell r="CX13">
            <v>0</v>
          </cell>
          <cell r="CY13">
            <v>6.0474795299999995</v>
          </cell>
          <cell r="CZ13">
            <v>0</v>
          </cell>
          <cell r="DA13">
            <v>4.1738746110000005</v>
          </cell>
          <cell r="DB13">
            <v>40.095494670000001</v>
          </cell>
          <cell r="DC13">
            <v>12.057923350000001</v>
          </cell>
          <cell r="DD13">
            <v>13.43048027</v>
          </cell>
          <cell r="DE13">
            <v>0</v>
          </cell>
          <cell r="DF13">
            <v>5.04652748</v>
          </cell>
          <cell r="DG13">
            <v>5.9284950299999997</v>
          </cell>
          <cell r="DH13">
            <v>84.43483479999999</v>
          </cell>
          <cell r="DI13">
            <v>3.4056269500000003</v>
          </cell>
          <cell r="DJ13">
            <v>195.72297442999999</v>
          </cell>
          <cell r="DK13">
            <v>0</v>
          </cell>
          <cell r="DL13">
            <v>38.137656679999999</v>
          </cell>
          <cell r="DM13">
            <v>15.7637599</v>
          </cell>
          <cell r="DN13">
            <v>0</v>
          </cell>
          <cell r="DO13">
            <v>0</v>
          </cell>
          <cell r="DP13">
            <v>6.5796027500000003</v>
          </cell>
          <cell r="DQ13">
            <v>0</v>
          </cell>
          <cell r="DR13">
            <v>5.4601331200000001</v>
          </cell>
          <cell r="DS13">
            <v>0.47848779800000002</v>
          </cell>
          <cell r="DT13">
            <v>38.593849269999993</v>
          </cell>
          <cell r="DU13">
            <v>16.434202199999998</v>
          </cell>
          <cell r="DV13">
            <v>5.0077499999999997E-2</v>
          </cell>
          <cell r="DW13">
            <v>2.1398167999999997</v>
          </cell>
          <cell r="DX13">
            <v>0</v>
          </cell>
          <cell r="DY13">
            <v>1.8034301399999999</v>
          </cell>
          <cell r="DZ13">
            <v>4.7786572130000007</v>
          </cell>
          <cell r="EA13">
            <v>10.075055870000002</v>
          </cell>
          <cell r="EB13">
            <v>0.26843026000000003</v>
          </cell>
          <cell r="EC13">
            <v>0</v>
          </cell>
          <cell r="ED13">
            <v>0.22130806</v>
          </cell>
          <cell r="EE13">
            <v>2.7004368300000001</v>
          </cell>
          <cell r="EF13">
            <v>159.10748441999999</v>
          </cell>
          <cell r="EG13">
            <v>6.3409542400000003</v>
          </cell>
          <cell r="EH13">
            <v>0</v>
          </cell>
          <cell r="EI13">
            <v>140.23750000000001</v>
          </cell>
          <cell r="EJ13">
            <v>3.4040511600000003</v>
          </cell>
          <cell r="EK13">
            <v>41.515000000000001</v>
          </cell>
          <cell r="EL13">
            <v>4.3390885499999996</v>
          </cell>
          <cell r="EM13">
            <v>0.44740564199999999</v>
          </cell>
          <cell r="EN13">
            <v>3.86312626</v>
          </cell>
          <cell r="EO13">
            <v>0.30284200999999999</v>
          </cell>
          <cell r="EP13">
            <v>41.117228149999995</v>
          </cell>
          <cell r="EQ13">
            <v>1.1017395000000001</v>
          </cell>
          <cell r="ER13">
            <v>18.622653289999999</v>
          </cell>
          <cell r="ES13">
            <v>0.81955261000000001</v>
          </cell>
          <cell r="ET13">
            <v>0.36552472999999996</v>
          </cell>
          <cell r="EU13">
            <v>5.0077499999999997E-2</v>
          </cell>
          <cell r="EV13">
            <v>6.0073750000000002E-2</v>
          </cell>
          <cell r="EW13">
            <v>78.085751279999997</v>
          </cell>
          <cell r="EX13">
            <v>5.2047692799999998</v>
          </cell>
          <cell r="EY13">
            <v>50</v>
          </cell>
          <cell r="EZ13">
            <v>2.7381414949999998</v>
          </cell>
          <cell r="FA13">
            <v>0</v>
          </cell>
          <cell r="FB13">
            <v>8.0747296300000002</v>
          </cell>
          <cell r="FC13">
            <v>0.60996947000000001</v>
          </cell>
          <cell r="FD13">
            <v>52.906377227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7.5</v>
          </cell>
          <cell r="Z17">
            <v>41.15</v>
          </cell>
          <cell r="AA17">
            <v>0</v>
          </cell>
          <cell r="AB17">
            <v>0</v>
          </cell>
          <cell r="AC17">
            <v>87</v>
          </cell>
          <cell r="AD17">
            <v>23.340599999999998</v>
          </cell>
          <cell r="AE17">
            <v>0</v>
          </cell>
          <cell r="AF17">
            <v>0</v>
          </cell>
          <cell r="AG17">
            <v>430</v>
          </cell>
          <cell r="AH17">
            <v>0</v>
          </cell>
          <cell r="AI17">
            <v>3.53335664</v>
          </cell>
          <cell r="AJ17">
            <v>37.630681969999998</v>
          </cell>
          <cell r="AK17">
            <v>15.39401123</v>
          </cell>
          <cell r="AL17">
            <v>23.326698842999999</v>
          </cell>
          <cell r="AM17">
            <v>103.79439185</v>
          </cell>
          <cell r="AN17">
            <v>11.343166310000001</v>
          </cell>
          <cell r="AO17">
            <v>13.115405650000001</v>
          </cell>
          <cell r="AP17">
            <v>1.45088368</v>
          </cell>
          <cell r="AQ17">
            <v>0</v>
          </cell>
          <cell r="AR17">
            <v>38.435532120000005</v>
          </cell>
          <cell r="AS17">
            <v>31.318360569999999</v>
          </cell>
          <cell r="AT17">
            <v>75.742378409999986</v>
          </cell>
          <cell r="AU17">
            <v>0</v>
          </cell>
          <cell r="AV17">
            <v>0.23200000000000001</v>
          </cell>
          <cell r="AW17">
            <v>3.47376752</v>
          </cell>
          <cell r="AX17">
            <v>0</v>
          </cell>
          <cell r="AY17">
            <v>34</v>
          </cell>
          <cell r="AZ17">
            <v>182.10997152999997</v>
          </cell>
          <cell r="BA17">
            <v>2.0943488100000001</v>
          </cell>
          <cell r="BB17">
            <v>830</v>
          </cell>
          <cell r="BC17">
            <v>47</v>
          </cell>
          <cell r="BD17">
            <v>24</v>
          </cell>
          <cell r="BE17">
            <v>37</v>
          </cell>
          <cell r="BF17">
            <v>128.45594326</v>
          </cell>
          <cell r="BG17">
            <v>0</v>
          </cell>
          <cell r="BH17">
            <v>15.315293529999998</v>
          </cell>
          <cell r="BI17">
            <v>0</v>
          </cell>
          <cell r="BJ17">
            <v>0</v>
          </cell>
          <cell r="BK17">
            <v>111.91002028999999</v>
          </cell>
          <cell r="BL17">
            <v>0</v>
          </cell>
          <cell r="BM17">
            <v>0</v>
          </cell>
          <cell r="BN17">
            <v>0</v>
          </cell>
          <cell r="BO17">
            <v>55.299669710000003</v>
          </cell>
          <cell r="BP17">
            <v>49.556664940000005</v>
          </cell>
          <cell r="BQ17">
            <v>12.56937804</v>
          </cell>
          <cell r="BR17">
            <v>18.2815096</v>
          </cell>
          <cell r="BS17">
            <v>0</v>
          </cell>
          <cell r="BT17">
            <v>1.88059193</v>
          </cell>
          <cell r="BU17">
            <v>0</v>
          </cell>
          <cell r="BV17">
            <v>524.58609993999994</v>
          </cell>
          <cell r="BW17">
            <v>67.970653229999996</v>
          </cell>
          <cell r="BX17">
            <v>50.542916269999999</v>
          </cell>
          <cell r="BY17">
            <v>197.92010500999999</v>
          </cell>
          <cell r="BZ17">
            <v>112.34401</v>
          </cell>
          <cell r="CA17">
            <v>1.8088614000000001</v>
          </cell>
          <cell r="CB17">
            <v>0</v>
          </cell>
          <cell r="CC17">
            <v>19.3036961</v>
          </cell>
          <cell r="CD17">
            <v>44.152000000000001</v>
          </cell>
          <cell r="CE17">
            <v>2.68093279</v>
          </cell>
          <cell r="CF17">
            <v>514.51154494000002</v>
          </cell>
          <cell r="CG17">
            <v>112.59092271</v>
          </cell>
          <cell r="CH17">
            <v>498.28691909200001</v>
          </cell>
          <cell r="CI17">
            <v>0</v>
          </cell>
          <cell r="CJ17">
            <v>0</v>
          </cell>
          <cell r="CK17">
            <v>0</v>
          </cell>
          <cell r="CL17">
            <v>0.75278118000000005</v>
          </cell>
          <cell r="CM17">
            <v>0</v>
          </cell>
          <cell r="CN17">
            <v>-0.54911531999999996</v>
          </cell>
          <cell r="CO17">
            <v>9.6972979919999922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25</v>
          </cell>
          <cell r="CU17">
            <v>0</v>
          </cell>
          <cell r="CV17">
            <v>10.420999999999999</v>
          </cell>
          <cell r="CW17">
            <v>99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25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45.77</v>
          </cell>
          <cell r="DU17">
            <v>3.1415999999999999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659.29117134000001</v>
          </cell>
          <cell r="EL17">
            <v>0</v>
          </cell>
          <cell r="EM17">
            <v>100</v>
          </cell>
          <cell r="EN17">
            <v>0</v>
          </cell>
          <cell r="EO17">
            <v>15.866430579999999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0.40195622999999997</v>
          </cell>
          <cell r="EZ17">
            <v>0</v>
          </cell>
          <cell r="FA17">
            <v>0</v>
          </cell>
          <cell r="FB17">
            <v>3.1968052299999998</v>
          </cell>
          <cell r="FC17">
            <v>0</v>
          </cell>
          <cell r="FD17">
            <v>1003.8100102000001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2000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750</v>
          </cell>
          <cell r="AR18">
            <v>0</v>
          </cell>
          <cell r="AS18">
            <v>750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1000</v>
          </cell>
          <cell r="BH18">
            <v>0</v>
          </cell>
          <cell r="BI18">
            <v>1000</v>
          </cell>
          <cell r="BJ18">
            <v>0</v>
          </cell>
          <cell r="BK18">
            <v>0</v>
          </cell>
          <cell r="BL18">
            <v>750</v>
          </cell>
          <cell r="BM18">
            <v>1000</v>
          </cell>
          <cell r="BN18">
            <v>670.56582880999997</v>
          </cell>
          <cell r="BO18">
            <v>0</v>
          </cell>
          <cell r="BP18">
            <v>0</v>
          </cell>
          <cell r="BQ18">
            <v>1000</v>
          </cell>
          <cell r="BR18">
            <v>1000</v>
          </cell>
          <cell r="BS18">
            <v>0</v>
          </cell>
          <cell r="BT18">
            <v>0</v>
          </cell>
          <cell r="BU18">
            <v>0</v>
          </cell>
          <cell r="BV18">
            <v>2500</v>
          </cell>
          <cell r="BW18">
            <v>300</v>
          </cell>
          <cell r="BX18">
            <v>0</v>
          </cell>
          <cell r="BY18">
            <v>3000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1000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1125</v>
          </cell>
          <cell r="CQ18">
            <v>0</v>
          </cell>
          <cell r="CR18">
            <v>0</v>
          </cell>
          <cell r="CS18">
            <v>2000</v>
          </cell>
          <cell r="CT18">
            <v>0</v>
          </cell>
          <cell r="CU18">
            <v>0</v>
          </cell>
          <cell r="CV18">
            <v>0</v>
          </cell>
          <cell r="CW18">
            <v>400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1004.9419919999999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</row>
        <row r="24">
          <cell r="Q24">
            <v>20.467798272000003</v>
          </cell>
          <cell r="R24">
            <v>7.4178944740000006</v>
          </cell>
          <cell r="S24">
            <v>30.694918461</v>
          </cell>
          <cell r="T24">
            <v>64.442247770999998</v>
          </cell>
          <cell r="U24">
            <v>30.320132170999997</v>
          </cell>
          <cell r="V24">
            <v>72.880229850000006</v>
          </cell>
          <cell r="W24">
            <v>20.740090051000003</v>
          </cell>
          <cell r="X24">
            <v>7.460268911</v>
          </cell>
          <cell r="Y24">
            <v>30.428448331999999</v>
          </cell>
          <cell r="Z24">
            <v>64.471979653999995</v>
          </cell>
          <cell r="AA24">
            <v>27.182460502999998</v>
          </cell>
          <cell r="AB24">
            <v>138.1151132</v>
          </cell>
          <cell r="AC24">
            <v>24.448968885000003</v>
          </cell>
          <cell r="AD24">
            <v>8.659253369</v>
          </cell>
          <cell r="AE24">
            <v>93.346110987000003</v>
          </cell>
          <cell r="AF24">
            <v>64.513492259000003</v>
          </cell>
          <cell r="AG24">
            <v>26.048919896999998</v>
          </cell>
          <cell r="AH24">
            <v>140.14525584</v>
          </cell>
          <cell r="AI24">
            <v>24.147482905</v>
          </cell>
          <cell r="AJ24">
            <v>15.232725460000001</v>
          </cell>
          <cell r="AK24">
            <v>371.22626646999998</v>
          </cell>
          <cell r="AL24">
            <v>56.779239253999997</v>
          </cell>
          <cell r="AM24">
            <v>25.174717810000001</v>
          </cell>
          <cell r="AN24">
            <v>77.793242480000004</v>
          </cell>
          <cell r="AO24">
            <v>21.597686830000001</v>
          </cell>
          <cell r="AP24">
            <v>17.12728341</v>
          </cell>
          <cell r="AQ24">
            <v>41.179224519999998</v>
          </cell>
          <cell r="AR24">
            <v>60.629715919999995</v>
          </cell>
          <cell r="AS24">
            <v>34.798384239999997</v>
          </cell>
          <cell r="AT24">
            <v>65.940809899999991</v>
          </cell>
          <cell r="AU24">
            <v>11.26555703</v>
          </cell>
          <cell r="AV24">
            <v>26.8792708</v>
          </cell>
          <cell r="AW24">
            <v>39.063277929999998</v>
          </cell>
          <cell r="AX24">
            <v>52.717799020000001</v>
          </cell>
          <cell r="AY24">
            <v>33.777130389999996</v>
          </cell>
          <cell r="AZ24">
            <v>146.87854725</v>
          </cell>
          <cell r="BA24">
            <v>15.423931269999999</v>
          </cell>
          <cell r="BB24">
            <v>20.28149028</v>
          </cell>
          <cell r="BC24">
            <v>115.89816261</v>
          </cell>
          <cell r="BD24">
            <v>54.801835409999995</v>
          </cell>
          <cell r="BE24">
            <v>35.975768539999997</v>
          </cell>
          <cell r="BF24">
            <v>143.84465405</v>
          </cell>
          <cell r="BG24">
            <v>13.131891810000001</v>
          </cell>
          <cell r="BH24">
            <v>28.780965962000003</v>
          </cell>
          <cell r="BI24">
            <v>112.10361047000001</v>
          </cell>
          <cell r="BJ24">
            <v>51.569547190000002</v>
          </cell>
          <cell r="BK24">
            <v>34.621309339999996</v>
          </cell>
          <cell r="BL24">
            <v>143.70467296999999</v>
          </cell>
          <cell r="BM24">
            <v>12.907577420000001</v>
          </cell>
          <cell r="BN24">
            <v>25.996620830000001</v>
          </cell>
          <cell r="BO24">
            <v>113.53818138</v>
          </cell>
          <cell r="BP24">
            <v>51.217477080000002</v>
          </cell>
          <cell r="BQ24">
            <v>37.088199982000006</v>
          </cell>
          <cell r="BR24">
            <v>148.74397246000001</v>
          </cell>
          <cell r="BS24">
            <v>27.759039234000003</v>
          </cell>
          <cell r="BT24">
            <v>29.238683700000003</v>
          </cell>
          <cell r="BU24">
            <v>110.25508247</v>
          </cell>
          <cell r="BV24">
            <v>196.00991073900002</v>
          </cell>
          <cell r="BW24">
            <v>37.753956580000001</v>
          </cell>
          <cell r="BX24">
            <v>71.565307799999985</v>
          </cell>
          <cell r="BY24">
            <v>70.551640149999997</v>
          </cell>
          <cell r="BZ24">
            <v>32.554202500000002</v>
          </cell>
          <cell r="CA24">
            <v>32.237493387000001</v>
          </cell>
          <cell r="CB24">
            <v>43.762866090000003</v>
          </cell>
          <cell r="CC24">
            <v>52.206169496999998</v>
          </cell>
          <cell r="CD24">
            <v>82.281280621999997</v>
          </cell>
          <cell r="CE24">
            <v>71.299842328000011</v>
          </cell>
          <cell r="CF24">
            <v>30.107122100000002</v>
          </cell>
          <cell r="CG24">
            <v>72.825850834999997</v>
          </cell>
          <cell r="CH24">
            <v>44.509435878000005</v>
          </cell>
          <cell r="CI24">
            <v>51.641606975999998</v>
          </cell>
          <cell r="CJ24">
            <v>92.728722680000004</v>
          </cell>
          <cell r="CK24">
            <v>70.783100558000001</v>
          </cell>
          <cell r="CL24">
            <v>30.497603120000001</v>
          </cell>
          <cell r="CM24">
            <v>76.760724881999991</v>
          </cell>
          <cell r="CN24">
            <v>46.727526952000005</v>
          </cell>
          <cell r="CO24">
            <v>65.360940860000014</v>
          </cell>
          <cell r="CP24">
            <v>80.752858816</v>
          </cell>
          <cell r="CQ24">
            <v>110.461652413</v>
          </cell>
          <cell r="CR24">
            <v>30.809668314</v>
          </cell>
          <cell r="CS24">
            <v>37.069779206999996</v>
          </cell>
          <cell r="CT24">
            <v>88.796844133000008</v>
          </cell>
          <cell r="CU24">
            <v>39.482851989999993</v>
          </cell>
          <cell r="CV24">
            <v>106.03516698999999</v>
          </cell>
          <cell r="CW24">
            <v>111.36258175</v>
          </cell>
          <cell r="CX24">
            <v>30.783064337000003</v>
          </cell>
          <cell r="CY24">
            <v>36.144671649999999</v>
          </cell>
          <cell r="CZ24">
            <v>84.363902565000018</v>
          </cell>
          <cell r="DA24">
            <v>40.368989079999999</v>
          </cell>
          <cell r="DB24">
            <v>106.12297359999997</v>
          </cell>
          <cell r="DC24">
            <v>111.36258174900001</v>
          </cell>
          <cell r="DD24">
            <v>34.833059687000002</v>
          </cell>
          <cell r="DE24">
            <v>36.144671680000002</v>
          </cell>
          <cell r="DF24">
            <v>84.295907147000008</v>
          </cell>
          <cell r="DG24">
            <v>54.950849909999995</v>
          </cell>
          <cell r="DH24">
            <v>89.884577140000005</v>
          </cell>
          <cell r="DI24">
            <v>112.00520880000002</v>
          </cell>
          <cell r="DJ24">
            <v>26.688462824000002</v>
          </cell>
          <cell r="DK24">
            <v>53.126250659999997</v>
          </cell>
          <cell r="DL24">
            <v>82.756071310999999</v>
          </cell>
          <cell r="DM24">
            <v>43.317412936000004</v>
          </cell>
          <cell r="DN24">
            <v>115.29953408999999</v>
          </cell>
          <cell r="DO24">
            <v>68.505438908000002</v>
          </cell>
          <cell r="DP24">
            <v>31.570646769999996</v>
          </cell>
          <cell r="DQ24">
            <v>46.891490680000004</v>
          </cell>
          <cell r="DR24">
            <v>45.846732521</v>
          </cell>
          <cell r="DS24">
            <v>68.88092284599999</v>
          </cell>
          <cell r="DT24">
            <v>88.779359280000008</v>
          </cell>
          <cell r="DU24">
            <v>27.527661127999998</v>
          </cell>
          <cell r="DV24">
            <v>46.60078381999999</v>
          </cell>
          <cell r="DW24">
            <v>47.914642040000004</v>
          </cell>
          <cell r="DX24">
            <v>104.348322392</v>
          </cell>
          <cell r="DY24">
            <v>68.985779891999996</v>
          </cell>
          <cell r="DZ24">
            <v>96.843072244000012</v>
          </cell>
          <cell r="EA24">
            <v>37.979411925999997</v>
          </cell>
          <cell r="EB24">
            <v>41.716831728000002</v>
          </cell>
          <cell r="EC24">
            <v>31.895768423999996</v>
          </cell>
          <cell r="ED24">
            <v>411.39382279099999</v>
          </cell>
          <cell r="EE24">
            <v>81.861186786999994</v>
          </cell>
          <cell r="EF24">
            <v>116.99566704</v>
          </cell>
          <cell r="EG24">
            <v>33.83370729</v>
          </cell>
          <cell r="EH24">
            <v>41.675859339999995</v>
          </cell>
          <cell r="EI24">
            <v>32.475151109999999</v>
          </cell>
          <cell r="EJ24">
            <v>103.88283880099999</v>
          </cell>
          <cell r="EK24">
            <v>68.345099387000005</v>
          </cell>
          <cell r="EL24">
            <v>103.64811091000001</v>
          </cell>
          <cell r="EM24">
            <v>33.833707169999997</v>
          </cell>
          <cell r="EN24">
            <v>130.07526102</v>
          </cell>
          <cell r="EO24">
            <v>82.573154240000008</v>
          </cell>
          <cell r="EP24">
            <v>103.286496301</v>
          </cell>
          <cell r="EQ24">
            <v>149.13473591099989</v>
          </cell>
          <cell r="ER24">
            <v>118.75555259000001</v>
          </cell>
          <cell r="ES24">
            <v>34.171995359999997</v>
          </cell>
          <cell r="ET24">
            <v>107.840416754</v>
          </cell>
          <cell r="EU24">
            <v>83.059442320000002</v>
          </cell>
          <cell r="EV24">
            <v>114.01481176899986</v>
          </cell>
          <cell r="EW24">
            <v>156.98940642699986</v>
          </cell>
          <cell r="EX24">
            <v>937.2559104799999</v>
          </cell>
          <cell r="EY24">
            <v>33.06314501</v>
          </cell>
          <cell r="EZ24">
            <v>106.99646277800001</v>
          </cell>
          <cell r="FA24">
            <v>93.696376936999997</v>
          </cell>
          <cell r="FB24">
            <v>103.148019154</v>
          </cell>
          <cell r="FC24">
            <v>197.87887120100001</v>
          </cell>
          <cell r="FD24">
            <v>157.01812237000001</v>
          </cell>
        </row>
        <row r="31">
          <cell r="Q31">
            <v>21.784153109999998</v>
          </cell>
          <cell r="R31">
            <v>81.290216350000009</v>
          </cell>
          <cell r="S31">
            <v>7.7210272970000009</v>
          </cell>
          <cell r="T31">
            <v>28.267494820000007</v>
          </cell>
          <cell r="U31">
            <v>74.590159740000004</v>
          </cell>
          <cell r="V31">
            <v>3.9144963559999995</v>
          </cell>
          <cell r="W31">
            <v>20.664314468000001</v>
          </cell>
          <cell r="X31">
            <v>75.963219099</v>
          </cell>
          <cell r="Y31">
            <v>98.134400595000002</v>
          </cell>
          <cell r="Z31">
            <v>30.265057923999997</v>
          </cell>
          <cell r="AA31">
            <v>74.372919648999996</v>
          </cell>
          <cell r="AB31">
            <v>95.772036349999993</v>
          </cell>
          <cell r="AC31">
            <v>20.715029389999998</v>
          </cell>
          <cell r="AD31">
            <v>75.819495477000004</v>
          </cell>
          <cell r="AE31">
            <v>101.29547506799999</v>
          </cell>
          <cell r="AF31">
            <v>37.856217160999996</v>
          </cell>
          <cell r="AG31">
            <v>74.345931870000001</v>
          </cell>
          <cell r="AH31">
            <v>94.599417900000006</v>
          </cell>
          <cell r="AI31">
            <v>20.603701969999999</v>
          </cell>
          <cell r="AJ31">
            <v>75.807560479000003</v>
          </cell>
          <cell r="AK31">
            <v>98.391598133000002</v>
          </cell>
          <cell r="AL31">
            <v>32.792201368999997</v>
          </cell>
          <cell r="AM31">
            <v>2.5793607499999998</v>
          </cell>
          <cell r="AN31">
            <v>105.55504287199999</v>
          </cell>
          <cell r="AO31">
            <v>4.9247243000000012</v>
          </cell>
          <cell r="AP31">
            <v>4.0733608700000001</v>
          </cell>
          <cell r="AQ31">
            <v>128.00686704</v>
          </cell>
          <cell r="AR31">
            <v>33.522714839999992</v>
          </cell>
          <cell r="AS31">
            <v>1.9445220299999999</v>
          </cell>
          <cell r="AT31">
            <v>142.48772194000003</v>
          </cell>
          <cell r="AU31">
            <v>3.5212490300000003</v>
          </cell>
          <cell r="AV31">
            <v>3.9790007600000004</v>
          </cell>
          <cell r="AW31">
            <v>128.23358736</v>
          </cell>
          <cell r="AX31">
            <v>34.938456899999998</v>
          </cell>
          <cell r="AY31">
            <v>1.91118699</v>
          </cell>
          <cell r="AZ31">
            <v>142.46479719999996</v>
          </cell>
          <cell r="BA31">
            <v>4.0611573100000005</v>
          </cell>
          <cell r="BB31">
            <v>4.2013914100000003</v>
          </cell>
          <cell r="BC31">
            <v>128.36946499999999</v>
          </cell>
          <cell r="BD31">
            <v>36.401533829999998</v>
          </cell>
          <cell r="BE31">
            <v>6.66836509</v>
          </cell>
          <cell r="BF31">
            <v>141.84295761999999</v>
          </cell>
          <cell r="BG31">
            <v>3.7503365200000003</v>
          </cell>
          <cell r="BH31">
            <v>11.864592179999999</v>
          </cell>
          <cell r="BI31">
            <v>127.62431076000001</v>
          </cell>
          <cell r="BJ31">
            <v>37.629918209999992</v>
          </cell>
          <cell r="BK31">
            <v>6.66836509</v>
          </cell>
          <cell r="BL31">
            <v>140.85163376</v>
          </cell>
          <cell r="BM31">
            <v>3.7320706600000002</v>
          </cell>
          <cell r="BN31">
            <v>11.908592759999999</v>
          </cell>
          <cell r="BO31">
            <v>334.66537869900009</v>
          </cell>
          <cell r="BP31">
            <v>37.523222569999994</v>
          </cell>
          <cell r="BQ31">
            <v>6.66836509</v>
          </cell>
          <cell r="BR31">
            <v>227.15799683000003</v>
          </cell>
          <cell r="BS31">
            <v>3.6257823899999999</v>
          </cell>
          <cell r="BT31">
            <v>12.00616453</v>
          </cell>
          <cell r="BU31">
            <v>375.58054761300002</v>
          </cell>
          <cell r="BV31">
            <v>10.7984355</v>
          </cell>
          <cell r="BW31">
            <v>35.65919865</v>
          </cell>
          <cell r="BX31">
            <v>253.03237036499999</v>
          </cell>
          <cell r="BY31">
            <v>19.551323499999999</v>
          </cell>
          <cell r="BZ31">
            <v>12.091613349999999</v>
          </cell>
          <cell r="CA31">
            <v>377.92950456199998</v>
          </cell>
          <cell r="CB31">
            <v>41.693707456999995</v>
          </cell>
          <cell r="CC31">
            <v>6.6683664600000006</v>
          </cell>
          <cell r="CD31">
            <v>254.52473090000001</v>
          </cell>
          <cell r="CE31">
            <v>104.37171345000002</v>
          </cell>
          <cell r="CF31">
            <v>9.7069971099999997</v>
          </cell>
          <cell r="CG31">
            <v>574.30255159899991</v>
          </cell>
          <cell r="CH31">
            <v>126.813159576</v>
          </cell>
          <cell r="CI31">
            <v>6.4641066329999992</v>
          </cell>
          <cell r="CJ31">
            <v>65.961240160000003</v>
          </cell>
          <cell r="CK31">
            <v>87.056034660000009</v>
          </cell>
          <cell r="CL31">
            <v>9.70763307</v>
          </cell>
          <cell r="CM31">
            <v>226.666357299</v>
          </cell>
          <cell r="CN31">
            <v>84.807811027</v>
          </cell>
          <cell r="CO31">
            <v>6.4643967459999994</v>
          </cell>
          <cell r="CP31">
            <v>65.702842453999992</v>
          </cell>
          <cell r="CQ31">
            <v>86.900184800000005</v>
          </cell>
          <cell r="CR31">
            <v>9.7082785600000001</v>
          </cell>
          <cell r="CS31">
            <v>245.77498895900001</v>
          </cell>
          <cell r="CT31">
            <v>85.006333593000008</v>
          </cell>
          <cell r="CU31">
            <v>6.4646912499999996</v>
          </cell>
          <cell r="CV31">
            <v>90.249551343999997</v>
          </cell>
          <cell r="CW31">
            <v>87.027886340000009</v>
          </cell>
          <cell r="CX31">
            <v>9.7089337349999987</v>
          </cell>
          <cell r="CY31">
            <v>245.87083955299997</v>
          </cell>
          <cell r="CZ31">
            <v>83.321346277999993</v>
          </cell>
          <cell r="DA31">
            <v>6.4447644900000007</v>
          </cell>
          <cell r="DB31">
            <v>88.713160281</v>
          </cell>
          <cell r="DC31">
            <v>3.5308834600000001</v>
          </cell>
          <cell r="DD31">
            <v>9.7095987949999998</v>
          </cell>
          <cell r="DE31">
            <v>105.67859751</v>
          </cell>
          <cell r="DF31">
            <v>5.3970047870000011</v>
          </cell>
          <cell r="DG31">
            <v>9.7780978330000003</v>
          </cell>
          <cell r="DH31">
            <v>109.301625792</v>
          </cell>
          <cell r="DI31">
            <v>3.7142134200000001</v>
          </cell>
          <cell r="DJ31">
            <v>9.6492059649999984</v>
          </cell>
          <cell r="DK31">
            <v>64.427734997000002</v>
          </cell>
          <cell r="DL31">
            <v>3.9116196599999999</v>
          </cell>
          <cell r="DM31">
            <v>12.511431151999998</v>
          </cell>
          <cell r="DN31">
            <v>66.034772500000003</v>
          </cell>
          <cell r="DO31">
            <v>7.6222823200000001</v>
          </cell>
          <cell r="DP31">
            <v>9.6498910749999993</v>
          </cell>
          <cell r="DQ31">
            <v>64.379547479999999</v>
          </cell>
          <cell r="DR31">
            <v>125.02415283999999</v>
          </cell>
          <cell r="DS31">
            <v>12.532580661999999</v>
          </cell>
          <cell r="DT31">
            <v>66.349198386999973</v>
          </cell>
          <cell r="DU31">
            <v>130.53806838</v>
          </cell>
          <cell r="DV31">
            <v>9.6035323550000005</v>
          </cell>
          <cell r="DW31">
            <v>269.79245355999996</v>
          </cell>
          <cell r="DX31">
            <v>123.07872055</v>
          </cell>
          <cell r="DY31">
            <v>14.452064595</v>
          </cell>
          <cell r="DZ31">
            <v>64.294468937999994</v>
          </cell>
          <cell r="EA31">
            <v>131.35541501</v>
          </cell>
          <cell r="EB31">
            <v>9.7234561149999994</v>
          </cell>
          <cell r="EC31">
            <v>29.193711250000003</v>
          </cell>
          <cell r="ED31">
            <v>47.977752804000005</v>
          </cell>
          <cell r="EE31">
            <v>21.752897085000001</v>
          </cell>
          <cell r="EF31">
            <v>33.916572539999997</v>
          </cell>
          <cell r="EG31">
            <v>54.968151169999992</v>
          </cell>
          <cell r="EH31">
            <v>9.7241723349999987</v>
          </cell>
          <cell r="EI31">
            <v>159.67238094999999</v>
          </cell>
          <cell r="EJ31">
            <v>48.003202960000003</v>
          </cell>
          <cell r="EK31">
            <v>19.868868225999996</v>
          </cell>
          <cell r="EL31">
            <v>32.611328899999997</v>
          </cell>
          <cell r="EM31">
            <v>54.322685769999993</v>
          </cell>
          <cell r="EN31">
            <v>9.43635351</v>
          </cell>
          <cell r="EO31">
            <v>158.60464685000002</v>
          </cell>
          <cell r="EP31">
            <v>47.430844649999997</v>
          </cell>
          <cell r="EQ31">
            <v>34.589199976000003</v>
          </cell>
          <cell r="ER31">
            <v>33.134801933999995</v>
          </cell>
          <cell r="ES31">
            <v>54.42508488</v>
          </cell>
          <cell r="ET31">
            <v>2.0783955399999998</v>
          </cell>
          <cell r="EU31">
            <v>161.45531289000002</v>
          </cell>
          <cell r="EV31">
            <v>47.341819432000001</v>
          </cell>
          <cell r="EW31">
            <v>45.803860376000003</v>
          </cell>
          <cell r="EX31">
            <v>7.0418032119999996</v>
          </cell>
          <cell r="EY31">
            <v>54.037187279999984</v>
          </cell>
          <cell r="EZ31">
            <v>27.345868159999998</v>
          </cell>
          <cell r="FA31">
            <v>136.24979882000002</v>
          </cell>
          <cell r="FB31">
            <v>47.783125800000008</v>
          </cell>
          <cell r="FC31">
            <v>46.700178077999993</v>
          </cell>
          <cell r="FD31">
            <v>7.1731311799999995</v>
          </cell>
        </row>
        <row r="35">
          <cell r="Q35">
            <v>0.39492421</v>
          </cell>
          <cell r="R35">
            <v>1.1758942999999999</v>
          </cell>
          <cell r="S35">
            <v>4.0104566999999998</v>
          </cell>
          <cell r="T35">
            <v>0.47948996999999999</v>
          </cell>
          <cell r="U35">
            <v>0.46349255999999994</v>
          </cell>
          <cell r="V35">
            <v>3.4917669999999998</v>
          </cell>
          <cell r="W35">
            <v>0.39492421</v>
          </cell>
          <cell r="X35">
            <v>1.1758942800000001</v>
          </cell>
          <cell r="Y35">
            <v>4.0104566799999999</v>
          </cell>
          <cell r="Z35">
            <v>0.47948996999999999</v>
          </cell>
          <cell r="AA35">
            <v>0.46349255999999994</v>
          </cell>
          <cell r="AB35">
            <v>3.4917669999999998</v>
          </cell>
          <cell r="AC35">
            <v>0.39492421</v>
          </cell>
          <cell r="AD35">
            <v>1.9283975799999999</v>
          </cell>
          <cell r="AE35">
            <v>3.1883420699999996</v>
          </cell>
          <cell r="AF35">
            <v>0.47948996999999999</v>
          </cell>
          <cell r="AG35">
            <v>0.46349254999999995</v>
          </cell>
          <cell r="AH35">
            <v>2.92195559</v>
          </cell>
          <cell r="AI35">
            <v>5.8004797699999999</v>
          </cell>
          <cell r="AJ35">
            <v>0.8562350700000001</v>
          </cell>
          <cell r="AK35">
            <v>3.2712951399999999</v>
          </cell>
          <cell r="AL35">
            <v>0.24390244000000003</v>
          </cell>
          <cell r="AM35">
            <v>0.53590636999999997</v>
          </cell>
          <cell r="AN35">
            <v>0.81365071999999994</v>
          </cell>
          <cell r="AO35">
            <v>5.4055555599999998</v>
          </cell>
          <cell r="AP35">
            <v>0.64464554000000007</v>
          </cell>
          <cell r="AQ35">
            <v>3.2712951399999999</v>
          </cell>
          <cell r="AR35">
            <v>0.24390239999999999</v>
          </cell>
          <cell r="AS35">
            <v>0.23994636999999999</v>
          </cell>
          <cell r="AT35">
            <v>0.23066742000000001</v>
          </cell>
          <cell r="AU35">
            <v>5.4055555599999998</v>
          </cell>
          <cell r="AV35">
            <v>7.6687310000000009E-2</v>
          </cell>
          <cell r="AW35">
            <v>2.2916734399999998</v>
          </cell>
          <cell r="AX35">
            <v>6.25</v>
          </cell>
          <cell r="AY35">
            <v>2.6904586300000002</v>
          </cell>
          <cell r="AZ35">
            <v>0.23066711999999998</v>
          </cell>
          <cell r="BA35">
            <v>5.4055555599999998</v>
          </cell>
          <cell r="BB35">
            <v>2.5455542900000001</v>
          </cell>
          <cell r="BC35">
            <v>2.2916734399999998</v>
          </cell>
          <cell r="BD35">
            <v>6.25</v>
          </cell>
          <cell r="BE35">
            <v>43.68917931</v>
          </cell>
          <cell r="BF35">
            <v>9.6136910700000016</v>
          </cell>
          <cell r="BG35">
            <v>5.4055555599999998</v>
          </cell>
          <cell r="BH35">
            <v>43.54412979</v>
          </cell>
          <cell r="BI35">
            <v>3.5725859099999999</v>
          </cell>
          <cell r="BJ35">
            <v>6.25</v>
          </cell>
          <cell r="BK35">
            <v>43.673070760000002</v>
          </cell>
          <cell r="BL35">
            <v>9.5576660699999998</v>
          </cell>
          <cell r="BM35">
            <v>405.40555555999998</v>
          </cell>
          <cell r="BN35">
            <v>43.540578320000002</v>
          </cell>
          <cell r="BO35">
            <v>2.08098962</v>
          </cell>
          <cell r="BP35">
            <v>6.25</v>
          </cell>
          <cell r="BQ35">
            <v>44.855205320000003</v>
          </cell>
          <cell r="BR35">
            <v>9.6257660699999992</v>
          </cell>
          <cell r="BS35">
            <v>5.4055555599999998</v>
          </cell>
          <cell r="BT35">
            <v>44.472180119999997</v>
          </cell>
          <cell r="BU35">
            <v>6.9310987600000011</v>
          </cell>
          <cell r="BV35">
            <v>6.25</v>
          </cell>
          <cell r="BW35">
            <v>43.53695055</v>
          </cell>
          <cell r="BX35">
            <v>9.5982660709999994</v>
          </cell>
          <cell r="BY35">
            <v>21.300061230000001</v>
          </cell>
          <cell r="BZ35">
            <v>55.015286590000002</v>
          </cell>
          <cell r="CA35">
            <v>10.017344360000001</v>
          </cell>
          <cell r="CB35">
            <v>9.6071428599999997</v>
          </cell>
          <cell r="CC35">
            <v>70.635172229999995</v>
          </cell>
          <cell r="CD35">
            <v>1.2540750000000001</v>
          </cell>
          <cell r="CE35">
            <v>20.34958512</v>
          </cell>
          <cell r="CF35">
            <v>55.815286579999999</v>
          </cell>
          <cell r="CG35">
            <v>14.091976910000001</v>
          </cell>
          <cell r="CH35">
            <v>9.6071428599999997</v>
          </cell>
          <cell r="CI35">
            <v>82.554968583000004</v>
          </cell>
          <cell r="CJ35">
            <v>17.929207139999999</v>
          </cell>
          <cell r="CK35">
            <v>14.9440296</v>
          </cell>
          <cell r="CL35">
            <v>69.677283898999988</v>
          </cell>
          <cell r="CM35">
            <v>14.03970191</v>
          </cell>
          <cell r="CN35">
            <v>9.6071428599999997</v>
          </cell>
          <cell r="CO35">
            <v>91.635439195000004</v>
          </cell>
          <cell r="CP35">
            <v>10.898328571</v>
          </cell>
          <cell r="CQ35">
            <v>14.9440296</v>
          </cell>
          <cell r="CR35">
            <v>77.676030076000004</v>
          </cell>
          <cell r="CS35">
            <v>17.832914409999997</v>
          </cell>
          <cell r="CT35">
            <v>3.3571428599999997</v>
          </cell>
          <cell r="CU35">
            <v>100.52222306300001</v>
          </cell>
          <cell r="CV35">
            <v>13.432253571</v>
          </cell>
          <cell r="CW35">
            <v>14.9440296</v>
          </cell>
          <cell r="CX35">
            <v>86.392459463000009</v>
          </cell>
          <cell r="CY35">
            <v>17.884339409999999</v>
          </cell>
          <cell r="CZ35">
            <v>849.23048812000002</v>
          </cell>
          <cell r="DA35">
            <v>73.067715269999994</v>
          </cell>
          <cell r="DB35">
            <v>13.62022857</v>
          </cell>
          <cell r="DC35">
            <v>23.9440296</v>
          </cell>
          <cell r="DD35">
            <v>59.250476069999998</v>
          </cell>
          <cell r="DE35">
            <v>18.186289410000001</v>
          </cell>
          <cell r="DF35">
            <v>12.35714286</v>
          </cell>
          <cell r="DG35">
            <v>73.067715269999994</v>
          </cell>
          <cell r="DH35">
            <v>13.955478569999999</v>
          </cell>
          <cell r="DI35">
            <v>23.9440296</v>
          </cell>
          <cell r="DJ35">
            <v>59.750476069999998</v>
          </cell>
          <cell r="DK35">
            <v>18.173064409999999</v>
          </cell>
          <cell r="DL35">
            <v>12.35714286</v>
          </cell>
          <cell r="DM35">
            <v>21.374166880000001</v>
          </cell>
          <cell r="DN35">
            <v>19.116170969999999</v>
          </cell>
          <cell r="DO35">
            <v>23.9440296</v>
          </cell>
          <cell r="DP35">
            <v>10.072365539000002</v>
          </cell>
          <cell r="DQ35">
            <v>18.997530480000005</v>
          </cell>
          <cell r="DR35">
            <v>12.35714286</v>
          </cell>
          <cell r="DS35">
            <v>23.874166880000001</v>
          </cell>
          <cell r="DT35">
            <v>19.092295972999999</v>
          </cell>
          <cell r="DU35">
            <v>23.9440296</v>
          </cell>
          <cell r="DV35">
            <v>2.5591655389999999</v>
          </cell>
          <cell r="DW35">
            <v>20.980896050000002</v>
          </cell>
          <cell r="DX35">
            <v>12.35714286</v>
          </cell>
          <cell r="DY35">
            <v>18.250814519999999</v>
          </cell>
          <cell r="DZ35">
            <v>20.171558472999997</v>
          </cell>
          <cell r="EA35">
            <v>23.9440296</v>
          </cell>
          <cell r="EB35">
            <v>1.7217129100000002</v>
          </cell>
          <cell r="EC35">
            <v>19.268174458000001</v>
          </cell>
          <cell r="ED35">
            <v>13.34672619</v>
          </cell>
          <cell r="EE35">
            <v>18.80253866</v>
          </cell>
          <cell r="EF35">
            <v>19.052320990000002</v>
          </cell>
          <cell r="EG35">
            <v>23.9440296</v>
          </cell>
          <cell r="EH35">
            <v>1.7393655400000001</v>
          </cell>
          <cell r="EI35">
            <v>19.706642477000003</v>
          </cell>
          <cell r="EJ35">
            <v>4.3467261899999992</v>
          </cell>
          <cell r="EK35">
            <v>18.80253866</v>
          </cell>
          <cell r="EL35">
            <v>10.906392401999998</v>
          </cell>
          <cell r="EM35">
            <v>14.9440296</v>
          </cell>
          <cell r="EN35">
            <v>4.5392161150000003</v>
          </cell>
          <cell r="EO35">
            <v>21.227109483000003</v>
          </cell>
          <cell r="EP35">
            <v>4.3467261899999992</v>
          </cell>
          <cell r="EQ35">
            <v>18.80253866</v>
          </cell>
          <cell r="ER35">
            <v>12.648525735</v>
          </cell>
          <cell r="ES35">
            <v>14.9440296</v>
          </cell>
          <cell r="ET35">
            <v>5.48579215</v>
          </cell>
          <cell r="EU35">
            <v>20.980730000000001</v>
          </cell>
          <cell r="EV35">
            <v>4.3467261899999992</v>
          </cell>
          <cell r="EW35">
            <v>19.24036473</v>
          </cell>
          <cell r="EX35">
            <v>11.958999663</v>
          </cell>
          <cell r="EY35">
            <v>14.9440296</v>
          </cell>
          <cell r="EZ35">
            <v>4.5426582200000007</v>
          </cell>
          <cell r="FA35">
            <v>16.850592210000002</v>
          </cell>
          <cell r="FB35">
            <v>4.3467261500000003</v>
          </cell>
          <cell r="FC35">
            <v>18.80253866</v>
          </cell>
          <cell r="FD35">
            <v>12.35772573</v>
          </cell>
        </row>
        <row r="36">
          <cell r="Q36">
            <v>0</v>
          </cell>
          <cell r="R36">
            <v>4.2912820199999997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4.2912820199999997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4.2912820199999997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4.2912820199999997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4.2789645999999992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650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29.602154019999997</v>
          </cell>
          <cell r="CB36">
            <v>29.602154019999997</v>
          </cell>
          <cell r="CC36">
            <v>29.602154019999997</v>
          </cell>
          <cell r="CD36">
            <v>29.602154019999997</v>
          </cell>
          <cell r="CE36">
            <v>29.602154019999997</v>
          </cell>
          <cell r="CF36">
            <v>29.602154019999997</v>
          </cell>
          <cell r="CG36">
            <v>29.602154019999997</v>
          </cell>
          <cell r="CH36">
            <v>29.602154019999997</v>
          </cell>
          <cell r="CI36">
            <v>29.602154019999997</v>
          </cell>
          <cell r="CJ36">
            <v>29.602154019999997</v>
          </cell>
          <cell r="CK36">
            <v>29.602154019999997</v>
          </cell>
          <cell r="CL36">
            <v>29.602154030000001</v>
          </cell>
          <cell r="CM36">
            <v>26.278331670000004</v>
          </cell>
          <cell r="CN36">
            <v>26.278331670000004</v>
          </cell>
          <cell r="CO36">
            <v>26.278331670000004</v>
          </cell>
          <cell r="CP36">
            <v>1201.6483316700001</v>
          </cell>
          <cell r="CQ36">
            <v>26.278331670000004</v>
          </cell>
          <cell r="CR36">
            <v>26.278331670000004</v>
          </cell>
          <cell r="CS36">
            <v>26.278331670000004</v>
          </cell>
          <cell r="CT36">
            <v>26.278331670000004</v>
          </cell>
          <cell r="CU36">
            <v>26.278331670000004</v>
          </cell>
          <cell r="CV36">
            <v>51.278331709999996</v>
          </cell>
          <cell r="CW36">
            <v>51.278331709999996</v>
          </cell>
          <cell r="CX36">
            <v>51.278332110000001</v>
          </cell>
          <cell r="CY36">
            <v>349.63</v>
          </cell>
          <cell r="CZ36">
            <v>25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23.3</v>
          </cell>
          <cell r="DJ36">
            <v>23.3</v>
          </cell>
          <cell r="DK36">
            <v>23.3</v>
          </cell>
          <cell r="DL36">
            <v>23.3</v>
          </cell>
          <cell r="DM36">
            <v>23.5</v>
          </cell>
          <cell r="DN36">
            <v>8.3000000000000007</v>
          </cell>
          <cell r="DO36">
            <v>33.299999999999997</v>
          </cell>
          <cell r="DP36">
            <v>8.3000000000000007</v>
          </cell>
          <cell r="DQ36">
            <v>8.3000000000000007</v>
          </cell>
          <cell r="DR36">
            <v>8.3000000000000007</v>
          </cell>
          <cell r="DS36">
            <v>8.3000000000000007</v>
          </cell>
          <cell r="DT36">
            <v>8.5</v>
          </cell>
          <cell r="DU36">
            <v>25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29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29</v>
          </cell>
          <cell r="EH36">
            <v>0</v>
          </cell>
          <cell r="EI36">
            <v>0</v>
          </cell>
          <cell r="EJ36">
            <v>0</v>
          </cell>
          <cell r="EK36">
            <v>644.31052255612508</v>
          </cell>
          <cell r="EL36">
            <v>0</v>
          </cell>
          <cell r="EM36">
            <v>35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35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9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960.18349639175324</v>
          </cell>
        </row>
        <row r="37">
          <cell r="Q37">
            <v>1.6689063799999999</v>
          </cell>
          <cell r="R37">
            <v>0</v>
          </cell>
          <cell r="S37">
            <v>0</v>
          </cell>
          <cell r="T37">
            <v>1.29221845</v>
          </cell>
          <cell r="U37">
            <v>0</v>
          </cell>
          <cell r="V37">
            <v>0</v>
          </cell>
          <cell r="W37">
            <v>1.7220610599999999</v>
          </cell>
          <cell r="X37">
            <v>0</v>
          </cell>
          <cell r="Y37">
            <v>0.33333332999999998</v>
          </cell>
          <cell r="Z37">
            <v>0</v>
          </cell>
          <cell r="AA37">
            <v>0.99215843000000004</v>
          </cell>
          <cell r="AB37">
            <v>0</v>
          </cell>
          <cell r="AC37">
            <v>0</v>
          </cell>
          <cell r="AD37">
            <v>1.7769086999999999</v>
          </cell>
          <cell r="AE37">
            <v>0.33333343000000004</v>
          </cell>
          <cell r="AF37">
            <v>1.0265863299999998</v>
          </cell>
          <cell r="AG37">
            <v>0</v>
          </cell>
          <cell r="AH37">
            <v>0</v>
          </cell>
          <cell r="AI37">
            <v>1.83350324</v>
          </cell>
          <cell r="AJ37">
            <v>0</v>
          </cell>
          <cell r="AK37">
            <v>0</v>
          </cell>
          <cell r="AL37">
            <v>1.0622088700000001</v>
          </cell>
          <cell r="AM37">
            <v>0</v>
          </cell>
          <cell r="AN37">
            <v>0</v>
          </cell>
          <cell r="AO37">
            <v>1.89190032</v>
          </cell>
          <cell r="AP37">
            <v>0</v>
          </cell>
          <cell r="AQ37">
            <v>52.631578950000005</v>
          </cell>
          <cell r="AR37">
            <v>1.09906752</v>
          </cell>
          <cell r="AS37">
            <v>0</v>
          </cell>
          <cell r="AT37">
            <v>52.631578950000005</v>
          </cell>
          <cell r="AU37">
            <v>1.9521573400000001</v>
          </cell>
          <cell r="AV37">
            <v>0</v>
          </cell>
          <cell r="AW37">
            <v>52.631578950000005</v>
          </cell>
          <cell r="AX37">
            <v>1.1372051699999999</v>
          </cell>
          <cell r="AY37">
            <v>0</v>
          </cell>
          <cell r="AZ37">
            <v>52.631578950000005</v>
          </cell>
          <cell r="BA37">
            <v>2.01433354</v>
          </cell>
          <cell r="BB37">
            <v>0</v>
          </cell>
          <cell r="BC37">
            <v>52.631578950000005</v>
          </cell>
          <cell r="BD37">
            <v>1.17666618</v>
          </cell>
          <cell r="BE37">
            <v>0</v>
          </cell>
          <cell r="BF37">
            <v>52.631578950000005</v>
          </cell>
          <cell r="BG37">
            <v>2.07849006</v>
          </cell>
          <cell r="BH37">
            <v>0</v>
          </cell>
          <cell r="BI37">
            <v>52.631578950000005</v>
          </cell>
          <cell r="BJ37">
            <v>1.2174965</v>
          </cell>
          <cell r="BK37">
            <v>0</v>
          </cell>
          <cell r="BL37">
            <v>52.631578950000005</v>
          </cell>
          <cell r="BM37">
            <v>2.14468996</v>
          </cell>
          <cell r="BN37">
            <v>0</v>
          </cell>
          <cell r="BO37">
            <v>52.631578950000005</v>
          </cell>
          <cell r="BP37">
            <v>1.25974363</v>
          </cell>
          <cell r="BQ37">
            <v>0</v>
          </cell>
          <cell r="BR37">
            <v>52.631578950000005</v>
          </cell>
          <cell r="BS37">
            <v>2.2129983399999995</v>
          </cell>
          <cell r="BT37">
            <v>0</v>
          </cell>
          <cell r="BU37">
            <v>52.631578950000005</v>
          </cell>
          <cell r="BV37">
            <v>1.30345673</v>
          </cell>
          <cell r="BW37">
            <v>0</v>
          </cell>
          <cell r="BX37">
            <v>65.131578950000005</v>
          </cell>
          <cell r="BY37">
            <v>2.2834823399999999</v>
          </cell>
          <cell r="BZ37">
            <v>0</v>
          </cell>
          <cell r="CA37">
            <v>52.631578950000005</v>
          </cell>
          <cell r="CB37">
            <v>3.4320196800000002</v>
          </cell>
          <cell r="CC37">
            <v>0</v>
          </cell>
          <cell r="CD37">
            <v>52.631578950000005</v>
          </cell>
          <cell r="CE37">
            <v>0</v>
          </cell>
          <cell r="CF37">
            <v>2.0833330000000001</v>
          </cell>
          <cell r="CG37">
            <v>52.631578950000005</v>
          </cell>
          <cell r="CH37">
            <v>0</v>
          </cell>
          <cell r="CI37">
            <v>0</v>
          </cell>
          <cell r="CJ37">
            <v>54.714911950000001</v>
          </cell>
          <cell r="CK37">
            <v>0</v>
          </cell>
          <cell r="CL37">
            <v>0</v>
          </cell>
          <cell r="CM37">
            <v>52.631578950000005</v>
          </cell>
          <cell r="CN37">
            <v>2.0833330000000001</v>
          </cell>
          <cell r="CO37">
            <v>0</v>
          </cell>
          <cell r="CP37">
            <v>52.631578950000005</v>
          </cell>
          <cell r="CQ37">
            <v>0</v>
          </cell>
          <cell r="CR37">
            <v>2.0833330000000001</v>
          </cell>
          <cell r="CS37">
            <v>52.631578900000001</v>
          </cell>
          <cell r="CT37">
            <v>0</v>
          </cell>
          <cell r="CU37">
            <v>0</v>
          </cell>
          <cell r="CV37">
            <v>2.0833349999999999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</row>
      </sheetData>
      <sheetData sheetId="1">
        <row r="7">
          <cell r="D7">
            <v>0</v>
          </cell>
        </row>
      </sheetData>
      <sheetData sheetId="2">
        <row r="7">
          <cell r="D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4.79786</v>
          </cell>
          <cell r="BG7">
            <v>0</v>
          </cell>
          <cell r="BH7">
            <v>2.9000000000000001E-2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0.10199999999999999</v>
          </cell>
          <cell r="BN7">
            <v>0</v>
          </cell>
          <cell r="BO7">
            <v>1.1251896000000001</v>
          </cell>
          <cell r="BP7">
            <v>0</v>
          </cell>
          <cell r="BQ7">
            <v>0</v>
          </cell>
          <cell r="BR7">
            <v>0.86346533999999997</v>
          </cell>
          <cell r="BS7">
            <v>0.22352596</v>
          </cell>
          <cell r="BT7">
            <v>3.7763673099999999</v>
          </cell>
          <cell r="BU7">
            <v>0</v>
          </cell>
          <cell r="BV7">
            <v>11.105812930000001</v>
          </cell>
          <cell r="BW7">
            <v>0</v>
          </cell>
          <cell r="BX7">
            <v>0.76939999999999997</v>
          </cell>
          <cell r="BY7">
            <v>0</v>
          </cell>
          <cell r="BZ7">
            <v>0.50637399999999999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16.2</v>
          </cell>
          <cell r="CF7">
            <v>0</v>
          </cell>
          <cell r="CG7">
            <v>0</v>
          </cell>
          <cell r="CH7">
            <v>6.1355288800000007</v>
          </cell>
          <cell r="CI7">
            <v>8.1999999999999993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0.3347</v>
          </cell>
          <cell r="CP7">
            <v>500</v>
          </cell>
          <cell r="CQ7">
            <v>7.0999999999999994E-2</v>
          </cell>
          <cell r="CR7">
            <v>4.2565268600000001</v>
          </cell>
          <cell r="CS7">
            <v>25.670272629999999</v>
          </cell>
          <cell r="CT7">
            <v>21.860683529999999</v>
          </cell>
          <cell r="CU7">
            <v>0</v>
          </cell>
          <cell r="CV7">
            <v>1.5800036399999999</v>
          </cell>
          <cell r="CW7">
            <v>0</v>
          </cell>
          <cell r="CX7">
            <v>6.1</v>
          </cell>
          <cell r="CY7">
            <v>0.68351015000000004</v>
          </cell>
          <cell r="CZ7">
            <v>78.35868773</v>
          </cell>
          <cell r="DA7">
            <v>500.83</v>
          </cell>
          <cell r="DB7">
            <v>0</v>
          </cell>
          <cell r="DC7">
            <v>8.5542300000000004</v>
          </cell>
          <cell r="DD7">
            <v>92.52</v>
          </cell>
          <cell r="DE7">
            <v>2.9766151600000001</v>
          </cell>
          <cell r="DF7">
            <v>0</v>
          </cell>
          <cell r="DG7">
            <v>0</v>
          </cell>
          <cell r="DH7">
            <v>522.66555996</v>
          </cell>
          <cell r="DI7">
            <v>0</v>
          </cell>
          <cell r="DJ7">
            <v>0</v>
          </cell>
          <cell r="DK7">
            <v>0</v>
          </cell>
          <cell r="DL7">
            <v>21.505957009999999</v>
          </cell>
          <cell r="DM7">
            <v>50.781051770000005</v>
          </cell>
          <cell r="DN7">
            <v>0</v>
          </cell>
          <cell r="DO7">
            <v>81.52524523999999</v>
          </cell>
          <cell r="DP7">
            <v>28.8</v>
          </cell>
          <cell r="DQ7">
            <v>43.176600000000001</v>
          </cell>
          <cell r="DR7">
            <v>0</v>
          </cell>
          <cell r="DS7">
            <v>5.2815799999999999</v>
          </cell>
          <cell r="DT7">
            <v>49.049019269999995</v>
          </cell>
          <cell r="DU7">
            <v>0</v>
          </cell>
          <cell r="DV7">
            <v>22.696064109999998</v>
          </cell>
          <cell r="DW7">
            <v>706.23272960999998</v>
          </cell>
          <cell r="DX7">
            <v>9.3376649999999992E-2</v>
          </cell>
          <cell r="DY7">
            <v>0</v>
          </cell>
          <cell r="DZ7">
            <v>6.5</v>
          </cell>
          <cell r="EA7">
            <v>0</v>
          </cell>
          <cell r="EB7">
            <v>2.4470747899999998</v>
          </cell>
          <cell r="EC7">
            <v>0.62968623999999995</v>
          </cell>
          <cell r="ED7">
            <v>0</v>
          </cell>
          <cell r="EE7">
            <v>26</v>
          </cell>
          <cell r="EF7">
            <v>554.06008297000005</v>
          </cell>
          <cell r="EG7">
            <v>0</v>
          </cell>
          <cell r="EH7">
            <v>7.0934465499999995</v>
          </cell>
          <cell r="EI7">
            <v>0.37898859000000001</v>
          </cell>
          <cell r="EJ7">
            <v>0</v>
          </cell>
          <cell r="EK7">
            <v>7.6764859699999999</v>
          </cell>
          <cell r="EL7">
            <v>44.744145630000006</v>
          </cell>
          <cell r="EM7">
            <v>9.5120000000000005</v>
          </cell>
          <cell r="EN7">
            <v>24.480961350000001</v>
          </cell>
          <cell r="EO7">
            <v>506.40150326999998</v>
          </cell>
          <cell r="EP7">
            <v>7.1143734400000005</v>
          </cell>
          <cell r="EQ7">
            <v>80.220208780000007</v>
          </cell>
          <cell r="ER7">
            <v>0</v>
          </cell>
          <cell r="ES7">
            <v>0.31342500000000001</v>
          </cell>
          <cell r="ET7">
            <v>12.70333007</v>
          </cell>
          <cell r="EU7">
            <v>6.7444390900000002</v>
          </cell>
          <cell r="EV7">
            <v>32.245322469999998</v>
          </cell>
          <cell r="EW7">
            <v>4.8692789999999997</v>
          </cell>
          <cell r="EX7">
            <v>6.91665493</v>
          </cell>
          <cell r="EY7">
            <v>4</v>
          </cell>
          <cell r="EZ7">
            <v>700</v>
          </cell>
          <cell r="FA7">
            <v>7.6539553200000006</v>
          </cell>
          <cell r="FB7">
            <v>0</v>
          </cell>
          <cell r="FC7">
            <v>0</v>
          </cell>
          <cell r="FD7">
            <v>79.226561559999993</v>
          </cell>
        </row>
        <row r="8">
          <cell r="Q8">
            <v>0</v>
          </cell>
          <cell r="R8">
            <v>8</v>
          </cell>
          <cell r="S8">
            <v>39.476137999999999</v>
          </cell>
          <cell r="T8">
            <v>30</v>
          </cell>
          <cell r="U8">
            <v>-0.30279467999999998</v>
          </cell>
          <cell r="V8">
            <v>67.624534060000002</v>
          </cell>
          <cell r="W8">
            <v>-0.65966243999999996</v>
          </cell>
          <cell r="X8">
            <v>0</v>
          </cell>
          <cell r="Y8">
            <v>25</v>
          </cell>
          <cell r="Z8">
            <v>18</v>
          </cell>
          <cell r="AA8">
            <v>7</v>
          </cell>
          <cell r="AB8">
            <v>162.34632690000001</v>
          </cell>
          <cell r="AC8">
            <v>0</v>
          </cell>
          <cell r="AD8">
            <v>0</v>
          </cell>
          <cell r="AE8">
            <v>25.906400000000001</v>
          </cell>
          <cell r="AF8">
            <v>59.792914000000003</v>
          </cell>
          <cell r="AG8">
            <v>-1.1300000000000001E-2</v>
          </cell>
          <cell r="AH8">
            <v>0</v>
          </cell>
          <cell r="AI8">
            <v>72.050121660000002</v>
          </cell>
          <cell r="AJ8">
            <v>157.06126904000001</v>
          </cell>
          <cell r="AK8">
            <v>99</v>
          </cell>
          <cell r="AL8">
            <v>5.5</v>
          </cell>
          <cell r="AM8">
            <v>15.310386000000001</v>
          </cell>
          <cell r="AN8">
            <v>60.919170939999994</v>
          </cell>
          <cell r="AO8">
            <v>0</v>
          </cell>
          <cell r="AP8">
            <v>800</v>
          </cell>
          <cell r="AQ8">
            <v>1.365</v>
          </cell>
          <cell r="AR8">
            <v>24</v>
          </cell>
          <cell r="AS8">
            <v>0.2</v>
          </cell>
          <cell r="AT8">
            <v>70.410437729999998</v>
          </cell>
          <cell r="AU8">
            <v>103.1617518</v>
          </cell>
          <cell r="AV8">
            <v>1.0349999999999999</v>
          </cell>
          <cell r="AW8">
            <v>34.325928700000006</v>
          </cell>
          <cell r="AX8">
            <v>65.16903868</v>
          </cell>
          <cell r="AY8">
            <v>0</v>
          </cell>
          <cell r="AZ8">
            <v>214.15931205000001</v>
          </cell>
          <cell r="BA8">
            <v>0.51200000000000001</v>
          </cell>
          <cell r="BB8">
            <v>0</v>
          </cell>
          <cell r="BC8">
            <v>0</v>
          </cell>
          <cell r="BD8">
            <v>162.38580202</v>
          </cell>
          <cell r="BE8">
            <v>4.7399190400000002</v>
          </cell>
          <cell r="BF8">
            <v>0.32398345000000001</v>
          </cell>
          <cell r="BG8">
            <v>45.679845829999998</v>
          </cell>
          <cell r="BH8">
            <v>0.45</v>
          </cell>
          <cell r="BI8">
            <v>22.6</v>
          </cell>
          <cell r="BJ8">
            <v>7</v>
          </cell>
          <cell r="BK8">
            <v>96.663152999999994</v>
          </cell>
          <cell r="BL8">
            <v>259.66272910000004</v>
          </cell>
          <cell r="BM8">
            <v>0</v>
          </cell>
          <cell r="BN8">
            <v>26.426471409999998</v>
          </cell>
          <cell r="BO8">
            <v>20.457794740000001</v>
          </cell>
          <cell r="BP8">
            <v>9.132321880000001</v>
          </cell>
          <cell r="BQ8">
            <v>-0.68617203000000004</v>
          </cell>
          <cell r="BR8">
            <v>-0.25812853000000002</v>
          </cell>
          <cell r="BS8">
            <v>0</v>
          </cell>
          <cell r="BT8">
            <v>95.125164390000009</v>
          </cell>
          <cell r="BU8">
            <v>18.467959999999998</v>
          </cell>
          <cell r="BV8">
            <v>163.30628062500003</v>
          </cell>
          <cell r="BW8">
            <v>73.460226380000009</v>
          </cell>
          <cell r="BX8">
            <v>94.152137109999998</v>
          </cell>
          <cell r="BY8">
            <v>-19.5</v>
          </cell>
          <cell r="BZ8">
            <v>4.9405637400000009</v>
          </cell>
          <cell r="CA8">
            <v>1.30019</v>
          </cell>
          <cell r="CB8">
            <v>0</v>
          </cell>
          <cell r="CC8">
            <v>0</v>
          </cell>
          <cell r="CD8">
            <v>0</v>
          </cell>
          <cell r="CE8">
            <v>10.092966300000001</v>
          </cell>
          <cell r="CF8">
            <v>9</v>
          </cell>
          <cell r="CG8">
            <v>390.59335836000002</v>
          </cell>
          <cell r="CH8">
            <v>7.8106448300000002</v>
          </cell>
          <cell r="CI8">
            <v>2.4366720900000001</v>
          </cell>
          <cell r="CJ8">
            <v>88.356008729999985</v>
          </cell>
          <cell r="CK8">
            <v>0</v>
          </cell>
          <cell r="CL8">
            <v>0.92132331999999995</v>
          </cell>
          <cell r="CM8">
            <v>-0.22532435000000001</v>
          </cell>
          <cell r="CN8">
            <v>0.19499894000000001</v>
          </cell>
          <cell r="CO8">
            <v>551.98882524999999</v>
          </cell>
          <cell r="CP8">
            <v>0</v>
          </cell>
          <cell r="CQ8">
            <v>16.217257669999999</v>
          </cell>
          <cell r="CR8">
            <v>4.2831574899999998</v>
          </cell>
          <cell r="CS8">
            <v>48.286811</v>
          </cell>
          <cell r="CT8">
            <v>22.293718669999997</v>
          </cell>
          <cell r="CU8">
            <v>58.321235189999989</v>
          </cell>
          <cell r="CV8">
            <v>30.290038459999995</v>
          </cell>
          <cell r="CW8">
            <v>1.7121200000000003E-2</v>
          </cell>
          <cell r="CX8">
            <v>0</v>
          </cell>
          <cell r="CY8">
            <v>0.05</v>
          </cell>
          <cell r="CZ8">
            <v>25.27033286</v>
          </cell>
          <cell r="DA8">
            <v>6.9089149999999988E-2</v>
          </cell>
          <cell r="DB8">
            <v>283.8</v>
          </cell>
          <cell r="DC8">
            <v>83.857029659999995</v>
          </cell>
          <cell r="DD8">
            <v>0</v>
          </cell>
          <cell r="DE8">
            <v>0</v>
          </cell>
          <cell r="DF8">
            <v>5.4169999999999998</v>
          </cell>
          <cell r="DG8">
            <v>42.627428130000006</v>
          </cell>
          <cell r="DH8">
            <v>268.02467380000002</v>
          </cell>
          <cell r="DI8">
            <v>0</v>
          </cell>
          <cell r="DJ8">
            <v>28.43755354</v>
          </cell>
          <cell r="DK8">
            <v>200.34057041000003</v>
          </cell>
          <cell r="DL8">
            <v>152.10152269000002</v>
          </cell>
          <cell r="DM8">
            <v>7.6781786300000006</v>
          </cell>
          <cell r="DN8">
            <v>3.7980353899999999</v>
          </cell>
          <cell r="DO8">
            <v>-2.7973257900000008</v>
          </cell>
          <cell r="DP8">
            <v>36.540546920000004</v>
          </cell>
          <cell r="DQ8">
            <v>1.3618254700000003</v>
          </cell>
          <cell r="DR8">
            <v>177.00020980000002</v>
          </cell>
          <cell r="DS8">
            <v>25.661151969999999</v>
          </cell>
          <cell r="DT8">
            <v>717.66569343999993</v>
          </cell>
          <cell r="DU8">
            <v>0</v>
          </cell>
          <cell r="DV8">
            <v>0</v>
          </cell>
          <cell r="DW8">
            <v>0.1</v>
          </cell>
          <cell r="DX8">
            <v>11.06409292</v>
          </cell>
          <cell r="DY8">
            <v>52.969272189999998</v>
          </cell>
          <cell r="DZ8">
            <v>0.80212848999999997</v>
          </cell>
          <cell r="EA8">
            <v>250</v>
          </cell>
          <cell r="EB8">
            <v>14.96265425</v>
          </cell>
          <cell r="EC8">
            <v>2.1674951200000003</v>
          </cell>
          <cell r="ED8">
            <v>0</v>
          </cell>
          <cell r="EE8">
            <v>0.74891582999999995</v>
          </cell>
          <cell r="EF8">
            <v>471.06424426000001</v>
          </cell>
          <cell r="EG8">
            <v>0</v>
          </cell>
          <cell r="EH8">
            <v>1.27173322</v>
          </cell>
          <cell r="EI8">
            <v>17.496042559999999</v>
          </cell>
          <cell r="EJ8">
            <v>0</v>
          </cell>
          <cell r="EK8">
            <v>0</v>
          </cell>
          <cell r="EL8">
            <v>0.1092664</v>
          </cell>
          <cell r="EM8">
            <v>3.9632067200000001</v>
          </cell>
          <cell r="EN8">
            <v>511.47302510000003</v>
          </cell>
          <cell r="EO8">
            <v>0</v>
          </cell>
          <cell r="EP8">
            <v>30.007147929999999</v>
          </cell>
          <cell r="EQ8">
            <v>6.3388229499999991</v>
          </cell>
          <cell r="ER8">
            <v>19.122297499999998</v>
          </cell>
          <cell r="ES8">
            <v>0</v>
          </cell>
          <cell r="ET8">
            <v>0</v>
          </cell>
          <cell r="EU8">
            <v>0.12092804</v>
          </cell>
          <cell r="EV8">
            <v>5.1803909900000003</v>
          </cell>
          <cell r="EW8">
            <v>1.4112712199999999</v>
          </cell>
          <cell r="EX8">
            <v>0.57999999999999996</v>
          </cell>
          <cell r="EY8">
            <v>10.781057759999999</v>
          </cell>
          <cell r="EZ8">
            <v>15.87</v>
          </cell>
          <cell r="FA8">
            <v>600.05669386</v>
          </cell>
          <cell r="FB8">
            <v>401.75516042999999</v>
          </cell>
          <cell r="FC8">
            <v>3.3936869000000001</v>
          </cell>
          <cell r="FD8">
            <v>115.99616784</v>
          </cell>
        </row>
        <row r="9">
          <cell r="Q9">
            <v>1.13353561</v>
          </cell>
          <cell r="R9">
            <v>0.48777516000000004</v>
          </cell>
          <cell r="S9">
            <v>0</v>
          </cell>
          <cell r="T9">
            <v>0</v>
          </cell>
          <cell r="U9">
            <v>12.949376430000001</v>
          </cell>
          <cell r="V9">
            <v>34.970554220000004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120.30129244000001</v>
          </cell>
          <cell r="AB9">
            <v>26.15981618</v>
          </cell>
          <cell r="AC9">
            <v>0</v>
          </cell>
          <cell r="AD9">
            <v>0.37175223000000002</v>
          </cell>
          <cell r="AE9">
            <v>0</v>
          </cell>
          <cell r="AF9">
            <v>10.3</v>
          </cell>
          <cell r="AG9">
            <v>-5.8853597099999995</v>
          </cell>
          <cell r="AH9">
            <v>31.669573759999999</v>
          </cell>
          <cell r="AI9">
            <v>0</v>
          </cell>
          <cell r="AJ9">
            <v>1.1000000000000001</v>
          </cell>
          <cell r="AK9">
            <v>0</v>
          </cell>
          <cell r="AL9">
            <v>0</v>
          </cell>
          <cell r="AM9">
            <v>4.5444603399999997</v>
          </cell>
          <cell r="AN9">
            <v>235.03537181999999</v>
          </cell>
          <cell r="AO9">
            <v>0</v>
          </cell>
          <cell r="AP9">
            <v>0</v>
          </cell>
          <cell r="AQ9">
            <v>0</v>
          </cell>
          <cell r="AR9">
            <v>25</v>
          </cell>
          <cell r="AS9">
            <v>3.3516830199999998</v>
          </cell>
          <cell r="AT9">
            <v>13</v>
          </cell>
          <cell r="AU9">
            <v>200</v>
          </cell>
          <cell r="AV9">
            <v>1.3563026</v>
          </cell>
          <cell r="AW9">
            <v>80.823867660000005</v>
          </cell>
          <cell r="AX9">
            <v>0</v>
          </cell>
          <cell r="AY9">
            <v>14.283541560000002</v>
          </cell>
          <cell r="AZ9">
            <v>107.97513178</v>
          </cell>
          <cell r="BA9">
            <v>150.13707199999999</v>
          </cell>
          <cell r="BB9">
            <v>0</v>
          </cell>
          <cell r="BC9">
            <v>30</v>
          </cell>
          <cell r="BD9">
            <v>40</v>
          </cell>
          <cell r="BE9">
            <v>3.2</v>
          </cell>
          <cell r="BF9">
            <v>10.5</v>
          </cell>
          <cell r="BG9">
            <v>25</v>
          </cell>
          <cell r="BH9">
            <v>15</v>
          </cell>
          <cell r="BI9">
            <v>78.524868220000002</v>
          </cell>
          <cell r="BJ9">
            <v>20.5</v>
          </cell>
          <cell r="BK9">
            <v>0</v>
          </cell>
          <cell r="BL9">
            <v>33.051759169999997</v>
          </cell>
          <cell r="BM9">
            <v>0</v>
          </cell>
          <cell r="BN9">
            <v>45</v>
          </cell>
          <cell r="BO9">
            <v>65</v>
          </cell>
          <cell r="BP9">
            <v>48.573484999999998</v>
          </cell>
          <cell r="BQ9">
            <v>45</v>
          </cell>
          <cell r="BR9">
            <v>0</v>
          </cell>
          <cell r="BS9">
            <v>70</v>
          </cell>
          <cell r="BT9">
            <v>0</v>
          </cell>
          <cell r="BU9">
            <v>0</v>
          </cell>
          <cell r="BV9">
            <v>15</v>
          </cell>
          <cell r="BW9">
            <v>53.0326491</v>
          </cell>
          <cell r="BX9">
            <v>13.5</v>
          </cell>
          <cell r="BY9">
            <v>30</v>
          </cell>
          <cell r="BZ9">
            <v>31.170135349999995</v>
          </cell>
          <cell r="CA9">
            <v>0</v>
          </cell>
          <cell r="CB9">
            <v>57.289442999999999</v>
          </cell>
          <cell r="CC9">
            <v>0</v>
          </cell>
          <cell r="CD9">
            <v>0</v>
          </cell>
          <cell r="CE9">
            <v>0.82825692000000006</v>
          </cell>
          <cell r="CF9">
            <v>0</v>
          </cell>
          <cell r="CG9">
            <v>170</v>
          </cell>
          <cell r="CH9">
            <v>0</v>
          </cell>
          <cell r="CI9">
            <v>4.1894513699999996</v>
          </cell>
          <cell r="CJ9">
            <v>122</v>
          </cell>
          <cell r="CK9">
            <v>88</v>
          </cell>
          <cell r="CL9">
            <v>2.1805486300000001</v>
          </cell>
          <cell r="CM9">
            <v>0</v>
          </cell>
          <cell r="CN9">
            <v>0</v>
          </cell>
          <cell r="CO9">
            <v>150</v>
          </cell>
          <cell r="CP9">
            <v>2.0837673799999998</v>
          </cell>
          <cell r="CQ9">
            <v>9.333766279999999</v>
          </cell>
          <cell r="CR9">
            <v>0</v>
          </cell>
          <cell r="CS9">
            <v>0</v>
          </cell>
          <cell r="CT9">
            <v>0</v>
          </cell>
          <cell r="CU9">
            <v>70</v>
          </cell>
          <cell r="CV9">
            <v>175.07243996099999</v>
          </cell>
          <cell r="CW9">
            <v>50.5</v>
          </cell>
          <cell r="CX9">
            <v>0</v>
          </cell>
          <cell r="CY9">
            <v>0</v>
          </cell>
          <cell r="CZ9">
            <v>0</v>
          </cell>
          <cell r="DA9">
            <v>300</v>
          </cell>
          <cell r="DB9">
            <v>0</v>
          </cell>
          <cell r="DC9">
            <v>103.32367119</v>
          </cell>
          <cell r="DD9">
            <v>10</v>
          </cell>
          <cell r="DE9">
            <v>0</v>
          </cell>
          <cell r="DF9">
            <v>0</v>
          </cell>
          <cell r="DG9">
            <v>50</v>
          </cell>
          <cell r="DH9">
            <v>247.16868408000002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100</v>
          </cell>
          <cell r="DR9">
            <v>0</v>
          </cell>
          <cell r="DS9">
            <v>0</v>
          </cell>
          <cell r="DT9">
            <v>358.36438794999998</v>
          </cell>
          <cell r="DU9">
            <v>3.2758290000000002E-2</v>
          </cell>
          <cell r="DV9">
            <v>0</v>
          </cell>
          <cell r="DW9">
            <v>135</v>
          </cell>
          <cell r="DX9">
            <v>7.438700999999999E-2</v>
          </cell>
          <cell r="DY9">
            <v>50</v>
          </cell>
          <cell r="DZ9">
            <v>0</v>
          </cell>
          <cell r="EA9">
            <v>0</v>
          </cell>
          <cell r="EB9">
            <v>0.64815825000000005</v>
          </cell>
          <cell r="EC9">
            <v>0</v>
          </cell>
          <cell r="ED9">
            <v>0</v>
          </cell>
          <cell r="EE9">
            <v>20</v>
          </cell>
          <cell r="EF9">
            <v>160</v>
          </cell>
          <cell r="EG9">
            <v>2.1</v>
          </cell>
          <cell r="EH9">
            <v>0</v>
          </cell>
          <cell r="EI9">
            <v>0</v>
          </cell>
          <cell r="EJ9">
            <v>5.3280000000000003</v>
          </cell>
          <cell r="EK9">
            <v>0</v>
          </cell>
          <cell r="EL9">
            <v>0</v>
          </cell>
          <cell r="EM9">
            <v>140</v>
          </cell>
          <cell r="EN9">
            <v>0</v>
          </cell>
          <cell r="EO9">
            <v>0</v>
          </cell>
          <cell r="EP9">
            <v>0.22531185000000001</v>
          </cell>
          <cell r="EQ9">
            <v>0</v>
          </cell>
          <cell r="ER9">
            <v>117.75429240999999</v>
          </cell>
          <cell r="ES9">
            <v>0</v>
          </cell>
          <cell r="ET9">
            <v>0</v>
          </cell>
          <cell r="EU9">
            <v>50</v>
          </cell>
          <cell r="EV9">
            <v>0</v>
          </cell>
          <cell r="EW9">
            <v>800</v>
          </cell>
          <cell r="EX9">
            <v>4.6399999999999997</v>
          </cell>
          <cell r="EY9">
            <v>250</v>
          </cell>
          <cell r="EZ9">
            <v>0</v>
          </cell>
          <cell r="FA9">
            <v>11.223481289999999</v>
          </cell>
          <cell r="FB9">
            <v>0</v>
          </cell>
          <cell r="FC9">
            <v>1.37568</v>
          </cell>
          <cell r="FD9">
            <v>22.500855170000001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1.8804774099999999</v>
          </cell>
          <cell r="U10">
            <v>0.22637990999999999</v>
          </cell>
          <cell r="V10">
            <v>0.81667011</v>
          </cell>
          <cell r="W10">
            <v>0.25208837000000001</v>
          </cell>
          <cell r="X10">
            <v>1.4580610300000001</v>
          </cell>
          <cell r="Y10">
            <v>0.15481198000000002</v>
          </cell>
          <cell r="Z10">
            <v>1.8040497200000001</v>
          </cell>
          <cell r="AA10">
            <v>0.13634805</v>
          </cell>
          <cell r="AB10">
            <v>0</v>
          </cell>
          <cell r="AC10">
            <v>0.15806813</v>
          </cell>
          <cell r="AD10">
            <v>2.3445832000000002</v>
          </cell>
          <cell r="AE10">
            <v>0.30234366000000001</v>
          </cell>
          <cell r="AF10">
            <v>0.22841368000000001</v>
          </cell>
          <cell r="AG10">
            <v>1.2761543999999998</v>
          </cell>
          <cell r="AH10">
            <v>0</v>
          </cell>
          <cell r="AI10">
            <v>1.0402472899999999</v>
          </cell>
          <cell r="AJ10">
            <v>0.34470793999999999</v>
          </cell>
          <cell r="AK10">
            <v>1.1120376900000002</v>
          </cell>
          <cell r="AL10">
            <v>0</v>
          </cell>
          <cell r="AM10">
            <v>2.18657674</v>
          </cell>
          <cell r="AN10">
            <v>0.28482561000000001</v>
          </cell>
          <cell r="AO10">
            <v>0</v>
          </cell>
          <cell r="AP10">
            <v>4.9458278399999998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5.3504057799999991</v>
          </cell>
          <cell r="AV10">
            <v>0</v>
          </cell>
          <cell r="AW10">
            <v>0</v>
          </cell>
          <cell r="AX10">
            <v>0</v>
          </cell>
          <cell r="AY10">
            <v>0.94834517000000007</v>
          </cell>
          <cell r="AZ10">
            <v>1.39059574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0.1325924</v>
          </cell>
          <cell r="BH10">
            <v>1.9485888</v>
          </cell>
          <cell r="BI10">
            <v>0</v>
          </cell>
          <cell r="BJ10">
            <v>2.2231364899999999</v>
          </cell>
          <cell r="BK10">
            <v>0</v>
          </cell>
          <cell r="BL10">
            <v>0.58661273000000003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1.0310550000000001</v>
          </cell>
          <cell r="BS10">
            <v>0</v>
          </cell>
          <cell r="BT10">
            <v>0</v>
          </cell>
          <cell r="BU10">
            <v>0.47033199999999997</v>
          </cell>
          <cell r="BV10">
            <v>0.48442376999999998</v>
          </cell>
          <cell r="BW10">
            <v>0.7611926</v>
          </cell>
          <cell r="BX10">
            <v>1.17795066</v>
          </cell>
          <cell r="BY10">
            <v>0.13663687999999999</v>
          </cell>
          <cell r="BZ10">
            <v>0.70146486000000008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1</v>
          </cell>
          <cell r="CU10">
            <v>2.5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0.2</v>
          </cell>
          <cell r="EJ10">
            <v>0</v>
          </cell>
          <cell r="EK10">
            <v>0</v>
          </cell>
          <cell r="EL10">
            <v>1.5720535099999999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617.57866200000001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368.8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308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308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651.68227542</v>
          </cell>
          <cell r="CN12">
            <v>0</v>
          </cell>
          <cell r="CO12">
            <v>0</v>
          </cell>
          <cell r="CP12">
            <v>0</v>
          </cell>
          <cell r="CQ12">
            <v>251.14171121000001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498.36957417999997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643.12758874999997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1998.7757486799999</v>
          </cell>
          <cell r="DG12">
            <v>0</v>
          </cell>
          <cell r="DH12">
            <v>2041.0412074999999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802.00637407000011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948.53107791000002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662.93783795000002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996.49262125999996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490.56520054000003</v>
          </cell>
        </row>
        <row r="13">
          <cell r="Q13">
            <v>71.489612170000001</v>
          </cell>
          <cell r="R13">
            <v>1482.50024164</v>
          </cell>
          <cell r="S13">
            <v>37.064449860000003</v>
          </cell>
          <cell r="T13">
            <v>107.70069399500001</v>
          </cell>
          <cell r="U13">
            <v>106.039335701</v>
          </cell>
          <cell r="V13">
            <v>115.52522270400002</v>
          </cell>
          <cell r="W13">
            <v>112.52771399</v>
          </cell>
          <cell r="X13">
            <v>0</v>
          </cell>
          <cell r="Y13">
            <v>100.3366036</v>
          </cell>
          <cell r="Z13">
            <v>84.610591900000003</v>
          </cell>
          <cell r="AA13">
            <v>204.43596867999997</v>
          </cell>
          <cell r="AB13">
            <v>52.442223122999998</v>
          </cell>
          <cell r="AC13">
            <v>0</v>
          </cell>
          <cell r="AD13">
            <v>143.684128219</v>
          </cell>
          <cell r="AE13">
            <v>25.567675574999999</v>
          </cell>
          <cell r="AF13">
            <v>55.041710136000006</v>
          </cell>
          <cell r="AG13">
            <v>46.135739310000005</v>
          </cell>
          <cell r="AH13">
            <v>37.113031569999997</v>
          </cell>
          <cell r="AI13">
            <v>47.179304999000003</v>
          </cell>
          <cell r="AJ13">
            <v>50.507222012</v>
          </cell>
          <cell r="AK13">
            <v>73.85523603</v>
          </cell>
          <cell r="AL13">
            <v>86.952296914000001</v>
          </cell>
          <cell r="AM13">
            <v>58.811057720000001</v>
          </cell>
          <cell r="AN13">
            <v>538.87528933999988</v>
          </cell>
          <cell r="AO13">
            <v>96.321706789999993</v>
          </cell>
          <cell r="AP13">
            <v>76.717254269999998</v>
          </cell>
          <cell r="AQ13">
            <v>43.801066069999997</v>
          </cell>
          <cell r="AR13">
            <v>171.08097301999999</v>
          </cell>
          <cell r="AS13">
            <v>26.418786660000002</v>
          </cell>
          <cell r="AT13">
            <v>38.529915670000001</v>
          </cell>
          <cell r="AU13">
            <v>42.976591559999996</v>
          </cell>
          <cell r="AV13">
            <v>23.620857579999999</v>
          </cell>
          <cell r="AW13">
            <v>61.391233400000004</v>
          </cell>
          <cell r="AX13">
            <v>4.4421516800000003</v>
          </cell>
          <cell r="AY13">
            <v>150.7003077</v>
          </cell>
          <cell r="AZ13">
            <v>104.42536863999999</v>
          </cell>
          <cell r="BA13">
            <v>25.830272940000004</v>
          </cell>
          <cell r="BB13">
            <v>66.212985869999997</v>
          </cell>
          <cell r="BC13">
            <v>30.825042839999995</v>
          </cell>
          <cell r="BD13">
            <v>18.881828739999996</v>
          </cell>
          <cell r="BE13">
            <v>42.087781249999992</v>
          </cell>
          <cell r="BF13">
            <v>1522.9067264600001</v>
          </cell>
          <cell r="BG13">
            <v>24.80304361</v>
          </cell>
          <cell r="BH13">
            <v>9.7891519250000005</v>
          </cell>
          <cell r="BI13">
            <v>138.14299336599998</v>
          </cell>
          <cell r="BJ13">
            <v>63.570243059999996</v>
          </cell>
          <cell r="BK13">
            <v>76.375244460000005</v>
          </cell>
          <cell r="BL13">
            <v>225.73166468000002</v>
          </cell>
          <cell r="BM13">
            <v>113.10258653999999</v>
          </cell>
          <cell r="BN13">
            <v>90.920615549999994</v>
          </cell>
          <cell r="BO13">
            <v>18.13418974</v>
          </cell>
          <cell r="BP13">
            <v>59.153473179999999</v>
          </cell>
          <cell r="BQ13">
            <v>0.61571254999999991</v>
          </cell>
          <cell r="BR13">
            <v>6.8446381000000001</v>
          </cell>
          <cell r="BS13">
            <v>23.619892239999999</v>
          </cell>
          <cell r="BT13">
            <v>0</v>
          </cell>
          <cell r="BU13">
            <v>11.46807364</v>
          </cell>
          <cell r="BV13">
            <v>0</v>
          </cell>
          <cell r="BW13">
            <v>14.399972439999999</v>
          </cell>
          <cell r="BX13">
            <v>235.03422240999998</v>
          </cell>
          <cell r="BY13">
            <v>94.700263860000007</v>
          </cell>
          <cell r="BZ13">
            <v>6.7196366900000006</v>
          </cell>
          <cell r="CA13">
            <v>3.8645809289999997</v>
          </cell>
          <cell r="CB13">
            <v>0.19530577499999999</v>
          </cell>
          <cell r="CC13">
            <v>0</v>
          </cell>
          <cell r="CD13">
            <v>5.0999999999999996</v>
          </cell>
          <cell r="CE13">
            <v>281.17264058000001</v>
          </cell>
          <cell r="CF13">
            <v>72.614338279999998</v>
          </cell>
          <cell r="CG13">
            <v>0.39221400000000001</v>
          </cell>
          <cell r="CH13">
            <v>13.349357970000002</v>
          </cell>
          <cell r="CI13">
            <v>3.5377962599999995</v>
          </cell>
          <cell r="CJ13">
            <v>478.367267373</v>
          </cell>
          <cell r="CK13">
            <v>250.21986772</v>
          </cell>
          <cell r="CL13">
            <v>2.1291717600000002</v>
          </cell>
          <cell r="CM13">
            <v>0</v>
          </cell>
          <cell r="CN13">
            <v>10.120990560000001</v>
          </cell>
          <cell r="CO13">
            <v>26.656881560000002</v>
          </cell>
          <cell r="CP13">
            <v>0</v>
          </cell>
          <cell r="CQ13">
            <v>37.506017829999998</v>
          </cell>
          <cell r="CR13">
            <v>0</v>
          </cell>
          <cell r="CS13">
            <v>1</v>
          </cell>
          <cell r="CT13">
            <v>12.582556035000001</v>
          </cell>
          <cell r="CU13">
            <v>7.2532869800000004</v>
          </cell>
          <cell r="CV13">
            <v>231.77681921999999</v>
          </cell>
          <cell r="CW13">
            <v>3.94294441</v>
          </cell>
          <cell r="CX13">
            <v>0</v>
          </cell>
          <cell r="CY13">
            <v>0.56427178</v>
          </cell>
          <cell r="CZ13">
            <v>0</v>
          </cell>
          <cell r="DA13">
            <v>0.50268292999999997</v>
          </cell>
          <cell r="DB13">
            <v>9.8727999999999998</v>
          </cell>
          <cell r="DC13">
            <v>12.057923350000001</v>
          </cell>
          <cell r="DD13">
            <v>8.875</v>
          </cell>
          <cell r="DE13">
            <v>0</v>
          </cell>
          <cell r="DF13">
            <v>0.64426543000000003</v>
          </cell>
          <cell r="DG13">
            <v>5.9284950299999997</v>
          </cell>
          <cell r="DH13">
            <v>76.136249960000001</v>
          </cell>
          <cell r="DI13">
            <v>0</v>
          </cell>
          <cell r="DJ13">
            <v>182.89248000000001</v>
          </cell>
          <cell r="DK13">
            <v>0</v>
          </cell>
          <cell r="DL13">
            <v>35</v>
          </cell>
          <cell r="DM13">
            <v>14.302073550000001</v>
          </cell>
          <cell r="DN13">
            <v>0</v>
          </cell>
          <cell r="DO13">
            <v>0</v>
          </cell>
          <cell r="DP13">
            <v>6.5796027500000003</v>
          </cell>
          <cell r="DQ13">
            <v>0</v>
          </cell>
          <cell r="DR13">
            <v>0.96282803000000006</v>
          </cell>
          <cell r="DS13">
            <v>0</v>
          </cell>
          <cell r="DT13">
            <v>37.349100719999996</v>
          </cell>
          <cell r="DU13">
            <v>15</v>
          </cell>
          <cell r="DV13">
            <v>0</v>
          </cell>
          <cell r="DW13">
            <v>0</v>
          </cell>
          <cell r="DX13">
            <v>0</v>
          </cell>
          <cell r="DY13">
            <v>1.8034301399999999</v>
          </cell>
          <cell r="DZ13">
            <v>4.7786572130000007</v>
          </cell>
          <cell r="EA13">
            <v>10.075055870000002</v>
          </cell>
          <cell r="EB13">
            <v>0</v>
          </cell>
          <cell r="EC13">
            <v>0</v>
          </cell>
          <cell r="ED13">
            <v>0.22130806</v>
          </cell>
          <cell r="EE13">
            <v>2.7004368300000001</v>
          </cell>
          <cell r="EF13">
            <v>124.5</v>
          </cell>
          <cell r="EG13">
            <v>6.3409542400000003</v>
          </cell>
          <cell r="EH13">
            <v>0</v>
          </cell>
          <cell r="EI13">
            <v>140.23750000000001</v>
          </cell>
          <cell r="EJ13">
            <v>1.7716281999999999</v>
          </cell>
          <cell r="EK13">
            <v>41.515000000000001</v>
          </cell>
          <cell r="EL13">
            <v>4.3390885499999996</v>
          </cell>
          <cell r="EM13">
            <v>0</v>
          </cell>
          <cell r="EN13">
            <v>3.86312626</v>
          </cell>
          <cell r="EO13">
            <v>0.26363449999999999</v>
          </cell>
          <cell r="EP13">
            <v>41.067150649999995</v>
          </cell>
          <cell r="EQ13">
            <v>1.1017395000000001</v>
          </cell>
          <cell r="ER13">
            <v>18.622653289999999</v>
          </cell>
          <cell r="ES13">
            <v>0.76947511000000002</v>
          </cell>
          <cell r="ET13">
            <v>0</v>
          </cell>
          <cell r="EU13">
            <v>0</v>
          </cell>
          <cell r="EV13">
            <v>0</v>
          </cell>
          <cell r="EW13">
            <v>76.496332969999997</v>
          </cell>
          <cell r="EX13">
            <v>0</v>
          </cell>
          <cell r="EY13">
            <v>50</v>
          </cell>
          <cell r="EZ13">
            <v>0</v>
          </cell>
          <cell r="FA13">
            <v>0</v>
          </cell>
          <cell r="FB13">
            <v>0.39625529999999998</v>
          </cell>
          <cell r="FC13">
            <v>0</v>
          </cell>
          <cell r="FD13">
            <v>50.042803679999999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7.5</v>
          </cell>
          <cell r="Z17">
            <v>41.15</v>
          </cell>
          <cell r="AA17">
            <v>0</v>
          </cell>
          <cell r="AB17">
            <v>0</v>
          </cell>
          <cell r="AC17">
            <v>87</v>
          </cell>
          <cell r="AD17">
            <v>23.340599999999998</v>
          </cell>
          <cell r="AE17">
            <v>0</v>
          </cell>
          <cell r="AF17">
            <v>0</v>
          </cell>
          <cell r="AG17">
            <v>430</v>
          </cell>
          <cell r="AH17">
            <v>0</v>
          </cell>
          <cell r="AI17">
            <v>3.53335664</v>
          </cell>
          <cell r="AJ17">
            <v>37.630681969999998</v>
          </cell>
          <cell r="AK17">
            <v>15.39401123</v>
          </cell>
          <cell r="AL17">
            <v>23.326698842999999</v>
          </cell>
          <cell r="AM17">
            <v>103.79439185</v>
          </cell>
          <cell r="AN17">
            <v>11.343166310000001</v>
          </cell>
          <cell r="AO17">
            <v>13.115405650000001</v>
          </cell>
          <cell r="AP17">
            <v>1.45088368</v>
          </cell>
          <cell r="AQ17">
            <v>0</v>
          </cell>
          <cell r="AR17">
            <v>38.435532120000005</v>
          </cell>
          <cell r="AS17">
            <v>31.318360569999999</v>
          </cell>
          <cell r="AT17">
            <v>75.742378409999986</v>
          </cell>
          <cell r="AU17">
            <v>0</v>
          </cell>
          <cell r="AV17">
            <v>0.23200000000000001</v>
          </cell>
          <cell r="AW17">
            <v>3.47376752</v>
          </cell>
          <cell r="AX17">
            <v>0</v>
          </cell>
          <cell r="AY17">
            <v>34</v>
          </cell>
          <cell r="AZ17">
            <v>182.10997152999997</v>
          </cell>
          <cell r="BA17">
            <v>2.0943488100000001</v>
          </cell>
          <cell r="BB17">
            <v>10</v>
          </cell>
          <cell r="BC17">
            <v>47</v>
          </cell>
          <cell r="BD17">
            <v>24</v>
          </cell>
          <cell r="BE17">
            <v>37</v>
          </cell>
          <cell r="BF17">
            <v>128.45594326</v>
          </cell>
          <cell r="BG17">
            <v>0</v>
          </cell>
          <cell r="BH17">
            <v>15.315293529999998</v>
          </cell>
          <cell r="BI17">
            <v>0</v>
          </cell>
          <cell r="BJ17">
            <v>0</v>
          </cell>
          <cell r="BK17">
            <v>111.91002028999999</v>
          </cell>
          <cell r="BL17">
            <v>0</v>
          </cell>
          <cell r="BM17">
            <v>0</v>
          </cell>
          <cell r="BN17">
            <v>0</v>
          </cell>
          <cell r="BO17">
            <v>33.436591290000003</v>
          </cell>
          <cell r="BP17">
            <v>26.25</v>
          </cell>
          <cell r="BQ17">
            <v>12.56937804</v>
          </cell>
          <cell r="BR17">
            <v>18.2815096</v>
          </cell>
          <cell r="BS17">
            <v>0</v>
          </cell>
          <cell r="BT17">
            <v>1.88059193</v>
          </cell>
          <cell r="BU17">
            <v>0</v>
          </cell>
          <cell r="BV17">
            <v>524.58609993999994</v>
          </cell>
          <cell r="BW17">
            <v>67.970653229999996</v>
          </cell>
          <cell r="BX17">
            <v>3.5429162700000001</v>
          </cell>
          <cell r="BY17">
            <v>4.79073978</v>
          </cell>
          <cell r="BZ17">
            <v>112.34401</v>
          </cell>
          <cell r="CA17">
            <v>1.8088614000000001</v>
          </cell>
          <cell r="CB17">
            <v>0</v>
          </cell>
          <cell r="CC17">
            <v>19.3036961</v>
          </cell>
          <cell r="CD17">
            <v>44.152000000000001</v>
          </cell>
          <cell r="CE17">
            <v>2.68093279</v>
          </cell>
          <cell r="CF17">
            <v>501.01154493999996</v>
          </cell>
          <cell r="CG17">
            <v>112.59092271</v>
          </cell>
          <cell r="CH17">
            <v>498.28691909200001</v>
          </cell>
          <cell r="CI17">
            <v>0</v>
          </cell>
          <cell r="CJ17">
            <v>0</v>
          </cell>
          <cell r="CK17">
            <v>0</v>
          </cell>
          <cell r="CL17">
            <v>0.75278118000000005</v>
          </cell>
          <cell r="CM17">
            <v>0</v>
          </cell>
          <cell r="CN17">
            <v>-0.54911531999999996</v>
          </cell>
          <cell r="CO17">
            <v>-0.30270200800000746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10.420999999999999</v>
          </cell>
          <cell r="CW17">
            <v>99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29.77</v>
          </cell>
          <cell r="DU17">
            <v>3.1415999999999999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659.29117134000001</v>
          </cell>
          <cell r="EL17">
            <v>0</v>
          </cell>
          <cell r="EM17">
            <v>100</v>
          </cell>
          <cell r="EN17">
            <v>0</v>
          </cell>
          <cell r="EO17">
            <v>3.1651252300000001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0.40195622999999997</v>
          </cell>
          <cell r="EZ17">
            <v>0</v>
          </cell>
          <cell r="FA17">
            <v>0</v>
          </cell>
          <cell r="FB17">
            <v>3.1968052299999998</v>
          </cell>
          <cell r="FC17">
            <v>0</v>
          </cell>
          <cell r="FD17">
            <v>1000.8100102000001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2000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750</v>
          </cell>
          <cell r="AR18">
            <v>0</v>
          </cell>
          <cell r="AS18">
            <v>750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1000</v>
          </cell>
          <cell r="BH18">
            <v>0</v>
          </cell>
          <cell r="BI18">
            <v>1000</v>
          </cell>
          <cell r="BJ18">
            <v>0</v>
          </cell>
          <cell r="BK18">
            <v>0</v>
          </cell>
          <cell r="BL18">
            <v>750</v>
          </cell>
          <cell r="BM18">
            <v>1000</v>
          </cell>
          <cell r="BN18">
            <v>0</v>
          </cell>
          <cell r="BO18">
            <v>0</v>
          </cell>
          <cell r="BP18">
            <v>0</v>
          </cell>
          <cell r="BQ18">
            <v>1000</v>
          </cell>
          <cell r="BR18">
            <v>1000</v>
          </cell>
          <cell r="BS18">
            <v>0</v>
          </cell>
          <cell r="BT18">
            <v>0</v>
          </cell>
          <cell r="BU18">
            <v>0</v>
          </cell>
          <cell r="BV18">
            <v>2500</v>
          </cell>
          <cell r="BW18">
            <v>0</v>
          </cell>
          <cell r="BX18">
            <v>0</v>
          </cell>
          <cell r="BY18">
            <v>3000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1000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1125</v>
          </cell>
          <cell r="CQ18">
            <v>0</v>
          </cell>
          <cell r="CR18">
            <v>0</v>
          </cell>
          <cell r="CS18">
            <v>2000</v>
          </cell>
          <cell r="CT18">
            <v>0</v>
          </cell>
          <cell r="CU18">
            <v>0</v>
          </cell>
          <cell r="CV18">
            <v>0</v>
          </cell>
          <cell r="CW18">
            <v>400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1004.9419919999999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</row>
        <row r="24">
          <cell r="Q24">
            <v>17.794398552000001</v>
          </cell>
          <cell r="R24">
            <v>6.2866621839999999</v>
          </cell>
          <cell r="S24">
            <v>24.181747480999999</v>
          </cell>
          <cell r="T24">
            <v>58.298701807</v>
          </cell>
          <cell r="U24">
            <v>28.668816380999999</v>
          </cell>
          <cell r="V24">
            <v>67.090326470000008</v>
          </cell>
          <cell r="W24">
            <v>18.066690331000004</v>
          </cell>
          <cell r="X24">
            <v>6.3290368209999999</v>
          </cell>
          <cell r="Y24">
            <v>24.293010811999999</v>
          </cell>
          <cell r="Z24">
            <v>58.328356115999995</v>
          </cell>
          <cell r="AA24">
            <v>25.531144712999996</v>
          </cell>
          <cell r="AB24">
            <v>132.22727753999999</v>
          </cell>
          <cell r="AC24">
            <v>18.442235835000002</v>
          </cell>
          <cell r="AD24">
            <v>6.619222529</v>
          </cell>
          <cell r="AE24">
            <v>88.310946776999998</v>
          </cell>
          <cell r="AF24">
            <v>58.369936123999999</v>
          </cell>
          <cell r="AG24">
            <v>24.397604106999996</v>
          </cell>
          <cell r="AH24">
            <v>132.35555020999999</v>
          </cell>
          <cell r="AI24">
            <v>18.140749854999999</v>
          </cell>
          <cell r="AJ24">
            <v>11.812716309999999</v>
          </cell>
          <cell r="AK24">
            <v>362.36798661999995</v>
          </cell>
          <cell r="AL24">
            <v>50.635894775999994</v>
          </cell>
          <cell r="AM24">
            <v>23.523402019999999</v>
          </cell>
          <cell r="AN24">
            <v>68.189801680000002</v>
          </cell>
          <cell r="AO24">
            <v>15.590953780000003</v>
          </cell>
          <cell r="AP24">
            <v>14.55241279</v>
          </cell>
          <cell r="AQ24">
            <v>32.09448227</v>
          </cell>
          <cell r="AR24">
            <v>54.486814069999994</v>
          </cell>
          <cell r="AS24">
            <v>33.147068449999999</v>
          </cell>
          <cell r="AT24">
            <v>56.068922259999994</v>
          </cell>
          <cell r="AU24">
            <v>5.2588239800000007</v>
          </cell>
          <cell r="AV24">
            <v>24.304400180000002</v>
          </cell>
          <cell r="AW24">
            <v>29.97853568</v>
          </cell>
          <cell r="AX24">
            <v>46.544436959999999</v>
          </cell>
          <cell r="AY24">
            <v>32.125814599999998</v>
          </cell>
          <cell r="AZ24">
            <v>136.87150009999999</v>
          </cell>
          <cell r="BA24">
            <v>5.2506468899999996</v>
          </cell>
          <cell r="BB24">
            <v>14.827869659999999</v>
          </cell>
          <cell r="BC24">
            <v>106.81342035</v>
          </cell>
          <cell r="BD24">
            <v>48.658703799999998</v>
          </cell>
          <cell r="BE24">
            <v>34.324452749999999</v>
          </cell>
          <cell r="BF24">
            <v>134.95505470000001</v>
          </cell>
          <cell r="BG24">
            <v>5.6320072300000001</v>
          </cell>
          <cell r="BH24">
            <v>23.327345342000001</v>
          </cell>
          <cell r="BI24">
            <v>107.62117241</v>
          </cell>
          <cell r="BJ24">
            <v>45.426369749999999</v>
          </cell>
          <cell r="BK24">
            <v>32.969993549999998</v>
          </cell>
          <cell r="BL24">
            <v>134.81507362000002</v>
          </cell>
          <cell r="BM24">
            <v>5.4076928399999993</v>
          </cell>
          <cell r="BN24">
            <v>23.421750209999999</v>
          </cell>
          <cell r="BO24">
            <v>106.17699332000001</v>
          </cell>
          <cell r="BP24">
            <v>45.074430860000007</v>
          </cell>
          <cell r="BQ24">
            <v>34.470165912000006</v>
          </cell>
          <cell r="BR24">
            <v>139.85437310999998</v>
          </cell>
          <cell r="BS24">
            <v>20.259154654</v>
          </cell>
          <cell r="BT24">
            <v>23.78506308</v>
          </cell>
          <cell r="BU24">
            <v>105.77264441</v>
          </cell>
          <cell r="BV24">
            <v>188.36066280200004</v>
          </cell>
          <cell r="BW24">
            <v>35.1359225</v>
          </cell>
          <cell r="BX24">
            <v>62.647930679999988</v>
          </cell>
          <cell r="BY24">
            <v>63.051755569999997</v>
          </cell>
          <cell r="BZ24">
            <v>27.10058188</v>
          </cell>
          <cell r="CA24">
            <v>27.755055326999997</v>
          </cell>
          <cell r="CB24">
            <v>37.619740800000002</v>
          </cell>
          <cell r="CC24">
            <v>46.953760424000002</v>
          </cell>
          <cell r="CD24">
            <v>73.363903501999999</v>
          </cell>
          <cell r="CE24">
            <v>63.799957745000007</v>
          </cell>
          <cell r="CF24">
            <v>23.70602143</v>
          </cell>
          <cell r="CG24">
            <v>67.602287945</v>
          </cell>
          <cell r="CH24">
            <v>38.366310588000005</v>
          </cell>
          <cell r="CI24">
            <v>45.909197896000002</v>
          </cell>
          <cell r="CJ24">
            <v>83.811345560000007</v>
          </cell>
          <cell r="CK24">
            <v>63.283215975000005</v>
          </cell>
          <cell r="CL24">
            <v>23.70580502</v>
          </cell>
          <cell r="CM24">
            <v>71.009915382000003</v>
          </cell>
          <cell r="CN24">
            <v>37.627132042</v>
          </cell>
          <cell r="CO24">
            <v>59.294591790000005</v>
          </cell>
          <cell r="CP24">
            <v>71.835481696000016</v>
          </cell>
          <cell r="CQ24">
            <v>102.96176783000001</v>
          </cell>
          <cell r="CR24">
            <v>23.698142334000003</v>
          </cell>
          <cell r="CS24">
            <v>31.278030777000001</v>
          </cell>
          <cell r="CT24">
            <v>79.696449203000014</v>
          </cell>
          <cell r="CU24">
            <v>33.280649969999999</v>
          </cell>
          <cell r="CV24">
            <v>97.117789869999996</v>
          </cell>
          <cell r="CW24">
            <v>103.86269717000002</v>
          </cell>
          <cell r="CX24">
            <v>23.671538357000003</v>
          </cell>
          <cell r="CY24">
            <v>30.320196680000002</v>
          </cell>
          <cell r="CZ24">
            <v>78.386091355000005</v>
          </cell>
          <cell r="DA24">
            <v>34.166787059999997</v>
          </cell>
          <cell r="DB24">
            <v>97.205596479999969</v>
          </cell>
          <cell r="DC24">
            <v>103.862697166</v>
          </cell>
          <cell r="DD24">
            <v>27.721533706999999</v>
          </cell>
          <cell r="DE24">
            <v>30.320196710000001</v>
          </cell>
          <cell r="DF24">
            <v>78.156524987000012</v>
          </cell>
          <cell r="DG24">
            <v>45.112284249999995</v>
          </cell>
          <cell r="DH24">
            <v>80.967200019999979</v>
          </cell>
          <cell r="DI24">
            <v>104.50532422000001</v>
          </cell>
          <cell r="DJ24">
            <v>18.804965284000001</v>
          </cell>
          <cell r="DK24">
            <v>43.934839060000002</v>
          </cell>
          <cell r="DL24">
            <v>76.303479361000001</v>
          </cell>
          <cell r="DM24">
            <v>32.804036666000002</v>
          </cell>
          <cell r="DN24">
            <v>106.38215696999998</v>
          </cell>
          <cell r="DO24">
            <v>61.005554325000006</v>
          </cell>
          <cell r="DP24">
            <v>23.650742979999997</v>
          </cell>
          <cell r="DQ24">
            <v>37.543387240000001</v>
          </cell>
          <cell r="DR24">
            <v>39.394140571000001</v>
          </cell>
          <cell r="DS24">
            <v>58.347996266000003</v>
          </cell>
          <cell r="DT24">
            <v>79.861982159999997</v>
          </cell>
          <cell r="DU24">
            <v>20.027776544999998</v>
          </cell>
          <cell r="DV24">
            <v>38.680897679999987</v>
          </cell>
          <cell r="DW24">
            <v>38.566538600000001</v>
          </cell>
          <cell r="DX24">
            <v>97.895730442000016</v>
          </cell>
          <cell r="DY24">
            <v>58.979169081999999</v>
          </cell>
          <cell r="DZ24">
            <v>87.925695128000015</v>
          </cell>
          <cell r="EA24">
            <v>30.479527286</v>
          </cell>
          <cell r="EB24">
            <v>33.784702578000001</v>
          </cell>
          <cell r="EC24">
            <v>25.405568883999997</v>
          </cell>
          <cell r="ED24">
            <v>404.94123084099999</v>
          </cell>
          <cell r="EE24">
            <v>71.854575976999996</v>
          </cell>
          <cell r="EF24">
            <v>91.622037730000002</v>
          </cell>
          <cell r="EG24">
            <v>33.83370729</v>
          </cell>
          <cell r="EH24">
            <v>34.44445726</v>
          </cell>
          <cell r="EI24">
            <v>25.23300133</v>
          </cell>
          <cell r="EJ24">
            <v>97.430246851000007</v>
          </cell>
          <cell r="EK24">
            <v>59.118660997000006</v>
          </cell>
          <cell r="EL24">
            <v>88.635642439999998</v>
          </cell>
          <cell r="EM24">
            <v>33.833707169999997</v>
          </cell>
          <cell r="EN24">
            <v>122.04842410000001</v>
          </cell>
          <cell r="EO24">
            <v>76.082954700000002</v>
          </cell>
          <cell r="EP24">
            <v>96.833904351000001</v>
          </cell>
          <cell r="EQ24">
            <v>139.89552612099988</v>
          </cell>
          <cell r="ER24">
            <v>107.90963543999999</v>
          </cell>
          <cell r="ES24">
            <v>30.005444109999999</v>
          </cell>
          <cell r="ET24">
            <v>104.47011129399999</v>
          </cell>
          <cell r="EU24">
            <v>76.569242550000013</v>
          </cell>
          <cell r="EV24">
            <v>105.78443835899985</v>
          </cell>
          <cell r="EW24">
            <v>146.02627608699987</v>
          </cell>
          <cell r="EX24">
            <v>926.40999332999991</v>
          </cell>
          <cell r="EY24">
            <v>28.896593759999998</v>
          </cell>
          <cell r="EZ24">
            <v>105.96530410800001</v>
          </cell>
          <cell r="FA24">
            <v>85.861255956999997</v>
          </cell>
          <cell r="FB24">
            <v>96.695427203999998</v>
          </cell>
          <cell r="FC24">
            <v>186.19699085100001</v>
          </cell>
          <cell r="FD24">
            <v>146.15635600000002</v>
          </cell>
        </row>
        <row r="31">
          <cell r="Q31">
            <v>21.259946100000001</v>
          </cell>
          <cell r="R31">
            <v>81.290216350000009</v>
          </cell>
          <cell r="S31">
            <v>7.7064399670000006</v>
          </cell>
          <cell r="T31">
            <v>28.254308350000006</v>
          </cell>
          <cell r="U31">
            <v>74.590159740000004</v>
          </cell>
          <cell r="V31">
            <v>3.8608791559999993</v>
          </cell>
          <cell r="W31">
            <v>20.664314468000001</v>
          </cell>
          <cell r="X31">
            <v>75.963219099</v>
          </cell>
          <cell r="Y31">
            <v>98.118597655000002</v>
          </cell>
          <cell r="Z31">
            <v>30.251113223999997</v>
          </cell>
          <cell r="AA31">
            <v>74.372919648999996</v>
          </cell>
          <cell r="AB31">
            <v>95.717242749999997</v>
          </cell>
          <cell r="AC31">
            <v>20.715029389999998</v>
          </cell>
          <cell r="AD31">
            <v>75.819495477000004</v>
          </cell>
          <cell r="AE31">
            <v>101.27845651799998</v>
          </cell>
          <cell r="AF31">
            <v>37.841448310999994</v>
          </cell>
          <cell r="AG31">
            <v>74.345931870000001</v>
          </cell>
          <cell r="AH31">
            <v>94.599417900000006</v>
          </cell>
          <cell r="AI31">
            <v>20.54924557</v>
          </cell>
          <cell r="AJ31">
            <v>75.807560479000003</v>
          </cell>
          <cell r="AK31">
            <v>98.373363972999996</v>
          </cell>
          <cell r="AL31">
            <v>32.776641329</v>
          </cell>
          <cell r="AM31">
            <v>2.5793607499999998</v>
          </cell>
          <cell r="AN31">
            <v>105.55504287199999</v>
          </cell>
          <cell r="AO31">
            <v>4.8795967000000013</v>
          </cell>
          <cell r="AP31">
            <v>4.0733608700000001</v>
          </cell>
          <cell r="AQ31">
            <v>127.98736201</v>
          </cell>
          <cell r="AR31">
            <v>33.506330649999995</v>
          </cell>
          <cell r="AS31">
            <v>1.9445220299999999</v>
          </cell>
          <cell r="AT31">
            <v>142.48772194000003</v>
          </cell>
          <cell r="AU31">
            <v>3.4771266300000003</v>
          </cell>
          <cell r="AV31">
            <v>3.9790007600000004</v>
          </cell>
          <cell r="AW31">
            <v>128.21281146999999</v>
          </cell>
          <cell r="AX31">
            <v>34.921248550000001</v>
          </cell>
          <cell r="AY31">
            <v>1.91118699</v>
          </cell>
          <cell r="AZ31">
            <v>142.46479719999996</v>
          </cell>
          <cell r="BA31">
            <v>4.0611573100000005</v>
          </cell>
          <cell r="BB31">
            <v>4.1569574100000004</v>
          </cell>
          <cell r="BC31">
            <v>128.34736298999999</v>
          </cell>
          <cell r="BD31">
            <v>36.383501330000001</v>
          </cell>
          <cell r="BE31">
            <v>6.66836509</v>
          </cell>
          <cell r="BF31">
            <v>141.84295761999999</v>
          </cell>
          <cell r="BG31">
            <v>3.7503365200000003</v>
          </cell>
          <cell r="BH31">
            <v>11.820290180000001</v>
          </cell>
          <cell r="BI31">
            <v>127.60093788</v>
          </cell>
          <cell r="BJ31">
            <v>37.611061549999995</v>
          </cell>
          <cell r="BK31">
            <v>6.66836509</v>
          </cell>
          <cell r="BL31">
            <v>140.85163376</v>
          </cell>
          <cell r="BM31">
            <v>3.7320706600000002</v>
          </cell>
          <cell r="BN31">
            <v>11.908592759999999</v>
          </cell>
          <cell r="BO31">
            <v>334.59771484900006</v>
          </cell>
          <cell r="BP31">
            <v>37.503508789999998</v>
          </cell>
          <cell r="BQ31">
            <v>6.66836509</v>
          </cell>
          <cell r="BR31">
            <v>227.15799683000003</v>
          </cell>
          <cell r="BS31">
            <v>3.6257823899999999</v>
          </cell>
          <cell r="BT31">
            <v>11.95916573</v>
          </cell>
          <cell r="BU31">
            <v>375.55446723300003</v>
          </cell>
          <cell r="BV31">
            <v>10.7984355</v>
          </cell>
          <cell r="BW31">
            <v>35.638627749999998</v>
          </cell>
          <cell r="BX31">
            <v>253.03237036499999</v>
          </cell>
          <cell r="BY31">
            <v>19.551323499999999</v>
          </cell>
          <cell r="BZ31">
            <v>12.04222495</v>
          </cell>
          <cell r="CA31">
            <v>377.90204281199999</v>
          </cell>
          <cell r="CB31">
            <v>41.672246467000001</v>
          </cell>
          <cell r="CC31">
            <v>6.6683664600000006</v>
          </cell>
          <cell r="CD31">
            <v>253.22294047400001</v>
          </cell>
          <cell r="CE31">
            <v>104.32501545000001</v>
          </cell>
          <cell r="CF31">
            <v>9.7069971099999997</v>
          </cell>
          <cell r="CG31">
            <v>574.27370845899986</v>
          </cell>
          <cell r="CH31">
            <v>126.790841226</v>
          </cell>
          <cell r="CI31">
            <v>6.4641066329999992</v>
          </cell>
          <cell r="CJ31">
            <v>64.688070240000002</v>
          </cell>
          <cell r="CK31">
            <v>87.010492659999997</v>
          </cell>
          <cell r="CL31">
            <v>9.70763307</v>
          </cell>
          <cell r="CM31">
            <v>226.63613279899999</v>
          </cell>
          <cell r="CN31">
            <v>84.807811027</v>
          </cell>
          <cell r="CO31">
            <v>6.4643967459999994</v>
          </cell>
          <cell r="CP31">
            <v>64.441407654000002</v>
          </cell>
          <cell r="CQ31">
            <v>86.900184800000005</v>
          </cell>
          <cell r="CR31">
            <v>9.7082785600000001</v>
          </cell>
          <cell r="CS31">
            <v>245.74338308900002</v>
          </cell>
          <cell r="CT31">
            <v>85.006333593000008</v>
          </cell>
          <cell r="CU31">
            <v>6.4646912499999996</v>
          </cell>
          <cell r="CV31">
            <v>89.004684443999992</v>
          </cell>
          <cell r="CW31">
            <v>86.983458340000013</v>
          </cell>
          <cell r="CX31">
            <v>9.7089337349999987</v>
          </cell>
          <cell r="CY31">
            <v>245.83779704299997</v>
          </cell>
          <cell r="CZ31">
            <v>83.321346277999993</v>
          </cell>
          <cell r="DA31">
            <v>6.4447644900000007</v>
          </cell>
          <cell r="DB31">
            <v>87.473183741</v>
          </cell>
          <cell r="DC31">
            <v>3.48574546</v>
          </cell>
          <cell r="DD31">
            <v>9.7095987949999998</v>
          </cell>
          <cell r="DE31">
            <v>105.64411837000002</v>
          </cell>
          <cell r="DF31">
            <v>5.3970047870000011</v>
          </cell>
          <cell r="DG31">
            <v>9.7780978330000003</v>
          </cell>
          <cell r="DH31">
            <v>107.940226142</v>
          </cell>
          <cell r="DI31">
            <v>3.66443122</v>
          </cell>
          <cell r="DJ31">
            <v>9.6492059649999984</v>
          </cell>
          <cell r="DK31">
            <v>64.391763976999997</v>
          </cell>
          <cell r="DL31">
            <v>3.9116196599999999</v>
          </cell>
          <cell r="DM31">
            <v>12.511431151999998</v>
          </cell>
          <cell r="DN31">
            <v>64.667152430000002</v>
          </cell>
          <cell r="DO31">
            <v>7.6222823200000001</v>
          </cell>
          <cell r="DP31">
            <v>9.6498910749999993</v>
          </cell>
          <cell r="DQ31">
            <v>64.342139759999995</v>
          </cell>
          <cell r="DR31">
            <v>125.02415283999999</v>
          </cell>
          <cell r="DS31">
            <v>12.532580661999999</v>
          </cell>
          <cell r="DT31">
            <v>65.04912200699998</v>
          </cell>
          <cell r="DU31">
            <v>130.53806838</v>
          </cell>
          <cell r="DV31">
            <v>9.6035323550000005</v>
          </cell>
          <cell r="DW31">
            <v>269.79245355999996</v>
          </cell>
          <cell r="DX31">
            <v>123.07872055</v>
          </cell>
          <cell r="DY31">
            <v>14.452064595</v>
          </cell>
          <cell r="DZ31">
            <v>63.096635307999989</v>
          </cell>
          <cell r="EA31">
            <v>131.21234945</v>
          </cell>
          <cell r="EB31">
            <v>9.7234561149999994</v>
          </cell>
          <cell r="EC31">
            <v>29.193711250000003</v>
          </cell>
          <cell r="ED31">
            <v>47.977752804000005</v>
          </cell>
          <cell r="EE31">
            <v>15.608518965</v>
          </cell>
          <cell r="EF31">
            <v>32.761711399999996</v>
          </cell>
          <cell r="EG31">
            <v>54.924537419999993</v>
          </cell>
          <cell r="EH31">
            <v>9.7241723349999987</v>
          </cell>
          <cell r="EI31">
            <v>159.67238094999999</v>
          </cell>
          <cell r="EJ31">
            <v>48.003202960000003</v>
          </cell>
          <cell r="EK31">
            <v>13.724490105999999</v>
          </cell>
          <cell r="EL31">
            <v>31.391101930000001</v>
          </cell>
          <cell r="EM31">
            <v>54.322685769999993</v>
          </cell>
          <cell r="EN31">
            <v>9.43635351</v>
          </cell>
          <cell r="EO31">
            <v>158.60464685000002</v>
          </cell>
          <cell r="EP31">
            <v>47.430844649999997</v>
          </cell>
          <cell r="EQ31">
            <v>14.444821876000001</v>
          </cell>
          <cell r="ER31">
            <v>31.981033663999998</v>
          </cell>
          <cell r="ES31">
            <v>54.380442030000005</v>
          </cell>
          <cell r="ET31">
            <v>2.0783955399999998</v>
          </cell>
          <cell r="EU31">
            <v>160.68718704000003</v>
          </cell>
          <cell r="EV31">
            <v>47.341819432000001</v>
          </cell>
          <cell r="EW31">
            <v>39.659482256000004</v>
          </cell>
          <cell r="EX31">
            <v>5.910504242</v>
          </cell>
          <cell r="EY31">
            <v>54.037187279999984</v>
          </cell>
          <cell r="EZ31">
            <v>27.345868159999998</v>
          </cell>
          <cell r="FA31">
            <v>135.41706887000004</v>
          </cell>
          <cell r="FB31">
            <v>47.783125800000008</v>
          </cell>
          <cell r="FC31">
            <v>40.555799957999994</v>
          </cell>
          <cell r="FD31">
            <v>6.1292358700000005</v>
          </cell>
        </row>
        <row r="35">
          <cell r="Q35">
            <v>0.39492421</v>
          </cell>
          <cell r="R35">
            <v>1.1758942999999999</v>
          </cell>
          <cell r="S35">
            <v>3.1883420800000004</v>
          </cell>
          <cell r="T35">
            <v>0.47948996999999999</v>
          </cell>
          <cell r="U35">
            <v>0.46349255999999994</v>
          </cell>
          <cell r="V35">
            <v>3.4917669999999998</v>
          </cell>
          <cell r="W35">
            <v>0.39492421</v>
          </cell>
          <cell r="X35">
            <v>1.1758942800000001</v>
          </cell>
          <cell r="Y35">
            <v>3.1883420600000001</v>
          </cell>
          <cell r="Z35">
            <v>0.47948996999999999</v>
          </cell>
          <cell r="AA35">
            <v>0.46349255999999994</v>
          </cell>
          <cell r="AB35">
            <v>3.4917669999999998</v>
          </cell>
          <cell r="AC35">
            <v>0.39492421</v>
          </cell>
          <cell r="AD35">
            <v>1.1062829599999999</v>
          </cell>
          <cell r="AE35">
            <v>3.1883420699999996</v>
          </cell>
          <cell r="AF35">
            <v>0.47948996999999999</v>
          </cell>
          <cell r="AG35">
            <v>0.46349254999999995</v>
          </cell>
          <cell r="AH35">
            <v>2.92195559</v>
          </cell>
          <cell r="AI35">
            <v>5.8004797699999999</v>
          </cell>
          <cell r="AJ35">
            <v>0.8562350700000001</v>
          </cell>
          <cell r="AK35">
            <v>2.4491805200000001</v>
          </cell>
          <cell r="AL35">
            <v>0.24390244000000003</v>
          </cell>
          <cell r="AM35">
            <v>0.53590636999999997</v>
          </cell>
          <cell r="AN35">
            <v>0.81365071999999994</v>
          </cell>
          <cell r="AO35">
            <v>5.4055555599999998</v>
          </cell>
          <cell r="AP35">
            <v>0.64464554000000007</v>
          </cell>
          <cell r="AQ35">
            <v>2.4491805200000001</v>
          </cell>
          <cell r="AR35">
            <v>0.24390239999999999</v>
          </cell>
          <cell r="AS35">
            <v>0.23994636999999999</v>
          </cell>
          <cell r="AT35">
            <v>0.23066742000000001</v>
          </cell>
          <cell r="AU35">
            <v>5.4055555599999998</v>
          </cell>
          <cell r="AV35">
            <v>7.6687310000000009E-2</v>
          </cell>
          <cell r="AW35">
            <v>1.46955882</v>
          </cell>
          <cell r="AX35">
            <v>6.25</v>
          </cell>
          <cell r="AY35">
            <v>2.6904586300000002</v>
          </cell>
          <cell r="AZ35">
            <v>0.23066711999999998</v>
          </cell>
          <cell r="BA35">
            <v>5.4055555599999998</v>
          </cell>
          <cell r="BB35">
            <v>2.5455542900000001</v>
          </cell>
          <cell r="BC35">
            <v>1.46955882</v>
          </cell>
          <cell r="BD35">
            <v>6.25</v>
          </cell>
          <cell r="BE35">
            <v>2.6891793100000001</v>
          </cell>
          <cell r="BF35">
            <v>9.6136910700000016</v>
          </cell>
          <cell r="BG35">
            <v>5.4055555599999998</v>
          </cell>
          <cell r="BH35">
            <v>2.5441297899999999</v>
          </cell>
          <cell r="BI35">
            <v>2.7504712900000001</v>
          </cell>
          <cell r="BJ35">
            <v>6.25</v>
          </cell>
          <cell r="BK35">
            <v>2.6730707599999999</v>
          </cell>
          <cell r="BL35">
            <v>9.5576660699999998</v>
          </cell>
          <cell r="BM35">
            <v>405.40555555999998</v>
          </cell>
          <cell r="BN35">
            <v>2.5405783200000003</v>
          </cell>
          <cell r="BO35">
            <v>1.258875</v>
          </cell>
          <cell r="BP35">
            <v>6.25</v>
          </cell>
          <cell r="BQ35">
            <v>3.85520532</v>
          </cell>
          <cell r="BR35">
            <v>9.6257660699999992</v>
          </cell>
          <cell r="BS35">
            <v>5.4055555599999998</v>
          </cell>
          <cell r="BT35">
            <v>2.5217040499999999</v>
          </cell>
          <cell r="BU35">
            <v>1.46666667</v>
          </cell>
          <cell r="BV35">
            <v>6.25</v>
          </cell>
          <cell r="BW35">
            <v>2.5369505499999998</v>
          </cell>
          <cell r="BX35">
            <v>9.5982660709999994</v>
          </cell>
          <cell r="BY35">
            <v>20.34958516</v>
          </cell>
          <cell r="BZ35">
            <v>2.5152865900000001</v>
          </cell>
          <cell r="CA35">
            <v>5.3750269600000005</v>
          </cell>
          <cell r="CB35">
            <v>6.25</v>
          </cell>
          <cell r="CC35">
            <v>18.135172229999998</v>
          </cell>
          <cell r="CD35">
            <v>1.2540750000000001</v>
          </cell>
          <cell r="CE35">
            <v>20.34958512</v>
          </cell>
          <cell r="CF35">
            <v>3.31528658</v>
          </cell>
          <cell r="CG35">
            <v>9.4496595100000018</v>
          </cell>
          <cell r="CH35">
            <v>6.25</v>
          </cell>
          <cell r="CI35">
            <v>30.054968583000001</v>
          </cell>
          <cell r="CJ35">
            <v>17.929207139999999</v>
          </cell>
          <cell r="CK35">
            <v>14.9440296</v>
          </cell>
          <cell r="CL35">
            <v>15.276331759</v>
          </cell>
          <cell r="CM35">
            <v>9.3973845100000002</v>
          </cell>
          <cell r="CN35">
            <v>6.25</v>
          </cell>
          <cell r="CO35">
            <v>39.135439194999996</v>
          </cell>
          <cell r="CP35">
            <v>10.898328571</v>
          </cell>
          <cell r="CQ35">
            <v>14.9440296</v>
          </cell>
          <cell r="CR35">
            <v>24.225554006000003</v>
          </cell>
          <cell r="CS35">
            <v>13.190597009999998</v>
          </cell>
          <cell r="CT35">
            <v>0</v>
          </cell>
          <cell r="CU35">
            <v>48.022223063000006</v>
          </cell>
          <cell r="CV35">
            <v>13.432253571</v>
          </cell>
          <cell r="CW35">
            <v>14.9440296</v>
          </cell>
          <cell r="CX35">
            <v>32.941983393000001</v>
          </cell>
          <cell r="CY35">
            <v>13.242022010000001</v>
          </cell>
          <cell r="CZ35">
            <v>845.87334525999995</v>
          </cell>
          <cell r="DA35">
            <v>20.567715270000001</v>
          </cell>
          <cell r="DB35">
            <v>13.62022857</v>
          </cell>
          <cell r="DC35">
            <v>23.9440296</v>
          </cell>
          <cell r="DD35">
            <v>5.8</v>
          </cell>
          <cell r="DE35">
            <v>13.543972010000001</v>
          </cell>
          <cell r="DF35">
            <v>9</v>
          </cell>
          <cell r="DG35">
            <v>20.567715270000001</v>
          </cell>
          <cell r="DH35">
            <v>13.955478569999999</v>
          </cell>
          <cell r="DI35">
            <v>23.9440296</v>
          </cell>
          <cell r="DJ35">
            <v>5.8</v>
          </cell>
          <cell r="DK35">
            <v>13.530747009999999</v>
          </cell>
          <cell r="DL35">
            <v>9</v>
          </cell>
          <cell r="DM35">
            <v>20.567715270000001</v>
          </cell>
          <cell r="DN35">
            <v>19.116170969999999</v>
          </cell>
          <cell r="DO35">
            <v>23.9440296</v>
          </cell>
          <cell r="DP35">
            <v>8.6718894689999999</v>
          </cell>
          <cell r="DQ35">
            <v>14.355213080000002</v>
          </cell>
          <cell r="DR35">
            <v>9</v>
          </cell>
          <cell r="DS35">
            <v>23.067715270000001</v>
          </cell>
          <cell r="DT35">
            <v>19.092295972999999</v>
          </cell>
          <cell r="DU35">
            <v>23.9440296</v>
          </cell>
          <cell r="DV35">
            <v>1.158689469</v>
          </cell>
          <cell r="DW35">
            <v>16.338578649999999</v>
          </cell>
          <cell r="DX35">
            <v>9</v>
          </cell>
          <cell r="DY35">
            <v>16.277696250000002</v>
          </cell>
          <cell r="DZ35">
            <v>20.171558472999997</v>
          </cell>
          <cell r="EA35">
            <v>23.9440296</v>
          </cell>
          <cell r="EB35">
            <v>0.32123684000000002</v>
          </cell>
          <cell r="EC35">
            <v>14.625857057999999</v>
          </cell>
          <cell r="ED35">
            <v>9.65625</v>
          </cell>
          <cell r="EE35">
            <v>16.277696250000002</v>
          </cell>
          <cell r="EF35">
            <v>19.052320990000002</v>
          </cell>
          <cell r="EG35">
            <v>23.9440296</v>
          </cell>
          <cell r="EH35">
            <v>0.33888946999999997</v>
          </cell>
          <cell r="EI35">
            <v>15.064325077000001</v>
          </cell>
          <cell r="EJ35">
            <v>0.65625</v>
          </cell>
          <cell r="EK35">
            <v>16.277696250000002</v>
          </cell>
          <cell r="EL35">
            <v>10.906392401999998</v>
          </cell>
          <cell r="EM35">
            <v>14.9440296</v>
          </cell>
          <cell r="EN35">
            <v>4.0892161150000002</v>
          </cell>
          <cell r="EO35">
            <v>15.634316012999999</v>
          </cell>
          <cell r="EP35">
            <v>0.65625</v>
          </cell>
          <cell r="EQ35">
            <v>16.277696250000002</v>
          </cell>
          <cell r="ER35">
            <v>12.648525735</v>
          </cell>
          <cell r="ES35">
            <v>14.9440296</v>
          </cell>
          <cell r="ET35">
            <v>4.0853161199999999</v>
          </cell>
          <cell r="EU35">
            <v>16.338412550000001</v>
          </cell>
          <cell r="EV35">
            <v>0.65625</v>
          </cell>
          <cell r="EW35">
            <v>16.715522320000002</v>
          </cell>
          <cell r="EX35">
            <v>11.958999663</v>
          </cell>
          <cell r="EY35">
            <v>14.9440296</v>
          </cell>
          <cell r="EZ35">
            <v>4.0926582200000006</v>
          </cell>
          <cell r="FA35">
            <v>16.850592210000002</v>
          </cell>
          <cell r="FB35">
            <v>0.65625</v>
          </cell>
          <cell r="FC35">
            <v>16.277696250000002</v>
          </cell>
          <cell r="FD35">
            <v>12.35772573</v>
          </cell>
        </row>
        <row r="36">
          <cell r="Q36">
            <v>0</v>
          </cell>
          <cell r="R36">
            <v>4.2912820199999997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4.2912820199999997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4.2912820199999997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4.2912820199999997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4.2789645999999992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650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1175.3699999999999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324.63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25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25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29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29</v>
          </cell>
          <cell r="EH36">
            <v>0</v>
          </cell>
          <cell r="EI36">
            <v>0</v>
          </cell>
          <cell r="EJ36">
            <v>0</v>
          </cell>
          <cell r="EK36">
            <v>644.31052255612508</v>
          </cell>
          <cell r="EL36">
            <v>0</v>
          </cell>
          <cell r="EM36">
            <v>35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35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9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960.18349639175324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0.33333332999999998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0.33333332999999998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0.33333343000000004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</row>
      </sheetData>
      <sheetData sheetId="3"/>
      <sheetData sheetId="4">
        <row r="7">
          <cell r="D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1.4743101000000001</v>
          </cell>
          <cell r="BM7">
            <v>6.5328232199999992</v>
          </cell>
          <cell r="BN7">
            <v>0</v>
          </cell>
          <cell r="BO7">
            <v>0.81086999999999998</v>
          </cell>
          <cell r="BP7">
            <v>18.476385030000003</v>
          </cell>
          <cell r="BQ7">
            <v>0.49068200000000001</v>
          </cell>
          <cell r="BR7">
            <v>2.60533261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0.96859560999999994</v>
          </cell>
          <cell r="BX7">
            <v>2.7600614599999997</v>
          </cell>
          <cell r="BY7">
            <v>2.4307968300000002</v>
          </cell>
          <cell r="BZ7">
            <v>0</v>
          </cell>
          <cell r="CA7">
            <v>2.1499900599999999</v>
          </cell>
          <cell r="CB7">
            <v>2.2246747600000001</v>
          </cell>
          <cell r="CC7">
            <v>0.32644287999999999</v>
          </cell>
          <cell r="CD7">
            <v>9.4981951199999983</v>
          </cell>
          <cell r="CE7">
            <v>1.36371533</v>
          </cell>
          <cell r="CF7">
            <v>0.60172808</v>
          </cell>
          <cell r="CG7">
            <v>1.4547116</v>
          </cell>
          <cell r="CH7">
            <v>17.712149659999998</v>
          </cell>
          <cell r="CI7">
            <v>0</v>
          </cell>
          <cell r="CJ7">
            <v>2.5435150600000003</v>
          </cell>
          <cell r="CK7">
            <v>0</v>
          </cell>
          <cell r="CL7">
            <v>2.9379778600000002</v>
          </cell>
          <cell r="CM7">
            <v>0.55463192000000006</v>
          </cell>
          <cell r="CN7">
            <v>1.8118183600000002</v>
          </cell>
          <cell r="CO7">
            <v>0.96395109999999995</v>
          </cell>
          <cell r="CP7">
            <v>1.1242742299999999</v>
          </cell>
          <cell r="CQ7">
            <v>0</v>
          </cell>
          <cell r="CR7">
            <v>2.4568325099999999</v>
          </cell>
          <cell r="CS7">
            <v>1.6250591699999999</v>
          </cell>
          <cell r="CT7">
            <v>1.4446504600000001</v>
          </cell>
          <cell r="CU7">
            <v>0.93796391000000001</v>
          </cell>
          <cell r="CV7">
            <v>0.64367534999999998</v>
          </cell>
          <cell r="CW7">
            <v>2.6673434900000004</v>
          </cell>
          <cell r="CX7">
            <v>0</v>
          </cell>
          <cell r="CY7">
            <v>0.31912754999999998</v>
          </cell>
          <cell r="CZ7">
            <v>0</v>
          </cell>
          <cell r="DA7">
            <v>0.30135498999999999</v>
          </cell>
          <cell r="DB7">
            <v>0.54131778000000008</v>
          </cell>
          <cell r="DC7">
            <v>2.85829493</v>
          </cell>
          <cell r="DD7">
            <v>0</v>
          </cell>
          <cell r="DE7">
            <v>0</v>
          </cell>
          <cell r="DF7">
            <v>0</v>
          </cell>
          <cell r="DG7">
            <v>0.3</v>
          </cell>
          <cell r="DH7">
            <v>0</v>
          </cell>
          <cell r="DI7">
            <v>0</v>
          </cell>
          <cell r="DJ7">
            <v>0</v>
          </cell>
          <cell r="DK7">
            <v>3.3318232499999993</v>
          </cell>
          <cell r="DL7">
            <v>0</v>
          </cell>
          <cell r="DM7">
            <v>0.24936472000000001</v>
          </cell>
          <cell r="DN7">
            <v>2.8373730800000003</v>
          </cell>
          <cell r="DO7">
            <v>0</v>
          </cell>
          <cell r="DP7">
            <v>0.59498456999999993</v>
          </cell>
          <cell r="DQ7">
            <v>0</v>
          </cell>
          <cell r="DR7">
            <v>0</v>
          </cell>
          <cell r="DS7">
            <v>1.24725507</v>
          </cell>
          <cell r="DT7">
            <v>1.4642495900000001</v>
          </cell>
          <cell r="DU7">
            <v>2.0008779199999998</v>
          </cell>
          <cell r="DV7">
            <v>16.196471300000002</v>
          </cell>
          <cell r="DW7">
            <v>0</v>
          </cell>
          <cell r="DX7">
            <v>0</v>
          </cell>
          <cell r="DY7">
            <v>0.90073134999999993</v>
          </cell>
          <cell r="DZ7">
            <v>2.40496511</v>
          </cell>
          <cell r="EA7">
            <v>1.4441219599999999</v>
          </cell>
          <cell r="EB7">
            <v>0</v>
          </cell>
          <cell r="EC7">
            <v>0.79120862000000003</v>
          </cell>
          <cell r="ED7">
            <v>0</v>
          </cell>
          <cell r="EE7">
            <v>4.3275620999999997</v>
          </cell>
          <cell r="EF7">
            <v>4.2023993200000005</v>
          </cell>
          <cell r="EG7">
            <v>5.4186396299999995</v>
          </cell>
          <cell r="EH7">
            <v>0</v>
          </cell>
          <cell r="EI7">
            <v>6.7758508000000006</v>
          </cell>
          <cell r="EJ7">
            <v>3.0533540600000002</v>
          </cell>
          <cell r="EK7">
            <v>2.2453863900000002</v>
          </cell>
          <cell r="EL7">
            <v>6.2786678600000005</v>
          </cell>
          <cell r="EM7">
            <v>2.9890117799999998</v>
          </cell>
          <cell r="EN7">
            <v>5.54743941</v>
          </cell>
          <cell r="EO7">
            <v>4.5202882300000002</v>
          </cell>
          <cell r="EP7">
            <v>3.4641994700000001</v>
          </cell>
          <cell r="EQ7">
            <v>5.7152181999999989</v>
          </cell>
          <cell r="ER7">
            <v>9.273857020000003</v>
          </cell>
          <cell r="ES7">
            <v>4.1922258900000005</v>
          </cell>
          <cell r="ET7">
            <v>2.5354630499999997</v>
          </cell>
          <cell r="EU7">
            <v>11.04950938</v>
          </cell>
          <cell r="EV7">
            <v>0</v>
          </cell>
          <cell r="EW7">
            <v>2.3323021900000001</v>
          </cell>
          <cell r="EX7">
            <v>3.0313572</v>
          </cell>
          <cell r="EY7">
            <v>2.5200793699999999</v>
          </cell>
          <cell r="EZ7">
            <v>0</v>
          </cell>
          <cell r="FA7">
            <v>3.0763643599999999</v>
          </cell>
          <cell r="FB7">
            <v>1.55678998</v>
          </cell>
          <cell r="FC7">
            <v>0</v>
          </cell>
          <cell r="FD7">
            <v>22.36444148</v>
          </cell>
        </row>
        <row r="8">
          <cell r="Q8">
            <v>2.9158871099999994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2.50291117</v>
          </cell>
          <cell r="W8">
            <v>0</v>
          </cell>
          <cell r="X8">
            <v>0</v>
          </cell>
          <cell r="Y8">
            <v>2.38848605</v>
          </cell>
          <cell r="Z8">
            <v>0</v>
          </cell>
          <cell r="AA8">
            <v>0</v>
          </cell>
          <cell r="AB8">
            <v>5.4718911599999993</v>
          </cell>
          <cell r="AC8">
            <v>0</v>
          </cell>
          <cell r="AD8">
            <v>1.8943629399999999</v>
          </cell>
          <cell r="AE8">
            <v>1.2635642899999999</v>
          </cell>
          <cell r="AF8">
            <v>0</v>
          </cell>
          <cell r="AG8">
            <v>0</v>
          </cell>
          <cell r="AH8">
            <v>0</v>
          </cell>
          <cell r="AI8">
            <v>2.0664141900000002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2.4573946599999998</v>
          </cell>
          <cell r="AO8">
            <v>0</v>
          </cell>
          <cell r="AP8">
            <v>0</v>
          </cell>
          <cell r="AQ8">
            <v>1.70163606</v>
          </cell>
          <cell r="AR8">
            <v>0</v>
          </cell>
          <cell r="AS8">
            <v>0</v>
          </cell>
          <cell r="AT8">
            <v>0</v>
          </cell>
          <cell r="AU8">
            <v>0.83759748999999994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1.50613434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5.6331440000000003E-2</v>
          </cell>
          <cell r="DR8">
            <v>0</v>
          </cell>
          <cell r="DS8">
            <v>0.17739920000000001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16.100000000000001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15.126832029999999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7.7336232499999999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12.759404419999999</v>
          </cell>
          <cell r="FC8">
            <v>0</v>
          </cell>
          <cell r="FD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0.16500000000000001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8.6626880000000003E-2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9.032438000000001E-2</v>
          </cell>
          <cell r="ED9">
            <v>0</v>
          </cell>
          <cell r="EE9">
            <v>8.597776E-2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8.8573800000000008E-2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18.57704378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12.216715819999999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14.01401132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12.36170465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27.08994182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12.830494429999998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33.226432930000001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820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10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150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13.5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10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25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25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16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3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670.56582880999997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300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</row>
        <row r="24">
          <cell r="Q24">
            <v>0</v>
          </cell>
          <cell r="R24">
            <v>0</v>
          </cell>
          <cell r="S24">
            <v>2.4670392199999998</v>
          </cell>
          <cell r="T24">
            <v>4.7146800140000007</v>
          </cell>
          <cell r="U24">
            <v>0.52631578999999995</v>
          </cell>
          <cell r="V24">
            <v>3.97442546</v>
          </cell>
          <cell r="W24">
            <v>0</v>
          </cell>
          <cell r="X24">
            <v>0</v>
          </cell>
          <cell r="Y24">
            <v>2.4670392099999998</v>
          </cell>
          <cell r="Z24">
            <v>4.7147575880000003</v>
          </cell>
          <cell r="AA24">
            <v>0.52631578999999995</v>
          </cell>
          <cell r="AB24">
            <v>4.0389791300000004</v>
          </cell>
          <cell r="AC24">
            <v>0</v>
          </cell>
          <cell r="AD24">
            <v>0</v>
          </cell>
          <cell r="AE24">
            <v>2.4670392099999998</v>
          </cell>
          <cell r="AF24">
            <v>4.7146901850000003</v>
          </cell>
          <cell r="AG24">
            <v>0.52631578999999995</v>
          </cell>
          <cell r="AH24">
            <v>5.8431106699999997</v>
          </cell>
          <cell r="AI24">
            <v>0</v>
          </cell>
          <cell r="AJ24">
            <v>0</v>
          </cell>
          <cell r="AK24">
            <v>2.4670392099999998</v>
          </cell>
          <cell r="AL24">
            <v>4.7144785280000008</v>
          </cell>
          <cell r="AM24">
            <v>0.52631578999999995</v>
          </cell>
          <cell r="AN24">
            <v>5.8989596999999998</v>
          </cell>
          <cell r="AO24">
            <v>0</v>
          </cell>
          <cell r="AP24">
            <v>0</v>
          </cell>
          <cell r="AQ24">
            <v>2.4670392099999998</v>
          </cell>
          <cell r="AR24">
            <v>4.7140359000000007</v>
          </cell>
          <cell r="AS24">
            <v>0.52631578999999995</v>
          </cell>
          <cell r="AT24">
            <v>6.0195236899999998</v>
          </cell>
          <cell r="AU24">
            <v>0</v>
          </cell>
          <cell r="AV24">
            <v>0</v>
          </cell>
          <cell r="AW24">
            <v>2.4670392099999998</v>
          </cell>
          <cell r="AX24">
            <v>4.7444961100000009</v>
          </cell>
          <cell r="AY24">
            <v>0.52631578999999995</v>
          </cell>
          <cell r="AZ24">
            <v>6.01392959</v>
          </cell>
          <cell r="BA24">
            <v>0</v>
          </cell>
          <cell r="BB24">
            <v>0</v>
          </cell>
          <cell r="BC24">
            <v>2.4670392200000002</v>
          </cell>
          <cell r="BD24">
            <v>4.7142656600000006</v>
          </cell>
          <cell r="BE24">
            <v>0.52631578999999995</v>
          </cell>
          <cell r="BF24">
            <v>6.01392959</v>
          </cell>
          <cell r="BG24">
            <v>0</v>
          </cell>
          <cell r="BH24">
            <v>0</v>
          </cell>
          <cell r="BI24">
            <v>0.43286002000000001</v>
          </cell>
          <cell r="BJ24">
            <v>4.7143114900000009</v>
          </cell>
          <cell r="BK24">
            <v>0.52631578999999995</v>
          </cell>
          <cell r="BL24">
            <v>6.01392959</v>
          </cell>
          <cell r="BM24">
            <v>0</v>
          </cell>
          <cell r="BN24">
            <v>0</v>
          </cell>
          <cell r="BO24">
            <v>0.43286002000000001</v>
          </cell>
          <cell r="BP24">
            <v>4.7141802700000008</v>
          </cell>
          <cell r="BQ24">
            <v>0.52631578999999995</v>
          </cell>
          <cell r="BR24">
            <v>6.01392959</v>
          </cell>
          <cell r="BS24">
            <v>0</v>
          </cell>
          <cell r="BT24">
            <v>0</v>
          </cell>
          <cell r="BU24">
            <v>0.43286002000000001</v>
          </cell>
          <cell r="BV24">
            <v>6.2203819870000006</v>
          </cell>
          <cell r="BW24">
            <v>0.52631578999999995</v>
          </cell>
          <cell r="BX24">
            <v>6.01392959</v>
          </cell>
          <cell r="BY24">
            <v>0</v>
          </cell>
          <cell r="BZ24">
            <v>0</v>
          </cell>
          <cell r="CA24">
            <v>0.43286002000000001</v>
          </cell>
          <cell r="CB24">
            <v>4.7142593400000008</v>
          </cell>
          <cell r="CC24">
            <v>0.52631578999999995</v>
          </cell>
          <cell r="CD24">
            <v>6.01392959</v>
          </cell>
          <cell r="CE24">
            <v>0</v>
          </cell>
          <cell r="CF24">
            <v>0</v>
          </cell>
          <cell r="CG24">
            <v>0.43286002000000001</v>
          </cell>
          <cell r="CH24">
            <v>4.7142593400000008</v>
          </cell>
          <cell r="CI24">
            <v>0.52631578999999995</v>
          </cell>
          <cell r="CJ24">
            <v>6.01392959</v>
          </cell>
          <cell r="CK24">
            <v>0</v>
          </cell>
          <cell r="CL24">
            <v>0</v>
          </cell>
          <cell r="CM24">
            <v>0.43286002000000001</v>
          </cell>
          <cell r="CN24">
            <v>4.7142593400000008</v>
          </cell>
          <cell r="CO24">
            <v>0.52631578999999995</v>
          </cell>
          <cell r="CP24">
            <v>6.01392959</v>
          </cell>
          <cell r="CQ24">
            <v>0</v>
          </cell>
          <cell r="CR24">
            <v>0</v>
          </cell>
          <cell r="CS24">
            <v>0.43286002000000001</v>
          </cell>
          <cell r="CT24">
            <v>4.7142592699999994</v>
          </cell>
          <cell r="CU24">
            <v>0.52631578999999995</v>
          </cell>
          <cell r="CV24">
            <v>6.01392959</v>
          </cell>
          <cell r="CW24">
            <v>0</v>
          </cell>
          <cell r="CX24">
            <v>0</v>
          </cell>
          <cell r="CY24">
            <v>0.43286002000000001</v>
          </cell>
          <cell r="CZ24">
            <v>5.578698E-2</v>
          </cell>
          <cell r="DA24">
            <v>0.52631578999999995</v>
          </cell>
          <cell r="DB24">
            <v>6.01392959</v>
          </cell>
          <cell r="DC24">
            <v>0</v>
          </cell>
          <cell r="DD24">
            <v>0</v>
          </cell>
          <cell r="DE24">
            <v>0.43286002000000001</v>
          </cell>
          <cell r="DF24">
            <v>5.578698E-2</v>
          </cell>
          <cell r="DG24">
            <v>0.52631578999999995</v>
          </cell>
          <cell r="DH24">
            <v>6.01392959</v>
          </cell>
          <cell r="DI24">
            <v>0</v>
          </cell>
          <cell r="DJ24">
            <v>0</v>
          </cell>
          <cell r="DK24">
            <v>0.43286002000000001</v>
          </cell>
          <cell r="DL24">
            <v>5.578698E-2</v>
          </cell>
          <cell r="DM24">
            <v>0.52631578999999995</v>
          </cell>
          <cell r="DN24">
            <v>6.01392959</v>
          </cell>
          <cell r="DO24">
            <v>0</v>
          </cell>
          <cell r="DP24">
            <v>0</v>
          </cell>
          <cell r="DQ24">
            <v>0.43286002000000001</v>
          </cell>
          <cell r="DR24">
            <v>5.578698E-2</v>
          </cell>
          <cell r="DS24">
            <v>0.52631577000000007</v>
          </cell>
          <cell r="DT24">
            <v>6.01392959</v>
          </cell>
          <cell r="DU24">
            <v>0</v>
          </cell>
          <cell r="DV24">
            <v>0</v>
          </cell>
          <cell r="DW24">
            <v>0.43286002000000001</v>
          </cell>
          <cell r="DX24">
            <v>5.578698E-2</v>
          </cell>
          <cell r="DY24">
            <v>0</v>
          </cell>
          <cell r="DZ24">
            <v>6.0139295860000015</v>
          </cell>
          <cell r="EA24">
            <v>0</v>
          </cell>
          <cell r="EB24">
            <v>0</v>
          </cell>
          <cell r="EC24">
            <v>0.43286002000000001</v>
          </cell>
          <cell r="ED24">
            <v>5.578698E-2</v>
          </cell>
          <cell r="EE24">
            <v>0</v>
          </cell>
          <cell r="EF24">
            <v>15.77002703</v>
          </cell>
          <cell r="EG24">
            <v>0</v>
          </cell>
          <cell r="EH24">
            <v>0</v>
          </cell>
          <cell r="EI24">
            <v>0.43286002000000001</v>
          </cell>
          <cell r="EJ24">
            <v>5.578698E-2</v>
          </cell>
          <cell r="EK24">
            <v>0</v>
          </cell>
          <cell r="EL24">
            <v>5.0383198999999994</v>
          </cell>
          <cell r="EM24">
            <v>0</v>
          </cell>
          <cell r="EN24">
            <v>0</v>
          </cell>
          <cell r="EO24">
            <v>0.43286002000000001</v>
          </cell>
          <cell r="EP24">
            <v>5.578698E-2</v>
          </cell>
          <cell r="EQ24">
            <v>0</v>
          </cell>
          <cell r="ER24">
            <v>5.0383198299999998</v>
          </cell>
          <cell r="ES24">
            <v>0</v>
          </cell>
          <cell r="ET24">
            <v>0</v>
          </cell>
          <cell r="EU24">
            <v>0.43286025</v>
          </cell>
          <cell r="EV24">
            <v>5.578698E-2</v>
          </cell>
          <cell r="EW24">
            <v>0</v>
          </cell>
          <cell r="EX24">
            <v>5.0383198299999998</v>
          </cell>
          <cell r="EY24">
            <v>0</v>
          </cell>
          <cell r="EZ24">
            <v>0</v>
          </cell>
          <cell r="FA24">
            <v>0</v>
          </cell>
          <cell r="FB24">
            <v>5.578698E-2</v>
          </cell>
          <cell r="FC24">
            <v>0</v>
          </cell>
          <cell r="FD24">
            <v>5.0541690499999996</v>
          </cell>
        </row>
        <row r="31">
          <cell r="Q31">
            <v>0</v>
          </cell>
          <cell r="R31">
            <v>0</v>
          </cell>
          <cell r="S31">
            <v>1.4587329999999999E-2</v>
          </cell>
          <cell r="T31">
            <v>1.318647E-2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1.5802940000000001E-2</v>
          </cell>
          <cell r="Z31">
            <v>1.3944700000000001E-2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1.7018549999999997E-2</v>
          </cell>
          <cell r="AF31">
            <v>1.476885E-2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1.8234159999999999E-2</v>
          </cell>
          <cell r="AL31">
            <v>1.5560040000000001E-2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1.950503E-2</v>
          </cell>
          <cell r="AR31">
            <v>1.638419E-2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2.0775890000000002E-2</v>
          </cell>
          <cell r="AX31">
            <v>1.7208350000000001E-2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2.2102009999999998E-2</v>
          </cell>
          <cell r="BD31">
            <v>1.80325E-2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2.3372880000000002E-2</v>
          </cell>
          <cell r="BJ31">
            <v>1.8856660000000001E-2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2.4754249999999998E-2</v>
          </cell>
          <cell r="BP31">
            <v>1.971378E-2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2.608038E-2</v>
          </cell>
          <cell r="BV31">
            <v>0</v>
          </cell>
          <cell r="BW31">
            <v>2.0570900000000003E-2</v>
          </cell>
          <cell r="BX31">
            <v>0</v>
          </cell>
          <cell r="BY31">
            <v>0</v>
          </cell>
          <cell r="BZ31">
            <v>0</v>
          </cell>
          <cell r="CA31">
            <v>2.746175E-2</v>
          </cell>
          <cell r="CB31">
            <v>2.1460990000000003E-2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2.884314E-2</v>
          </cell>
          <cell r="CH31">
            <v>2.2318349999999997E-2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3.0224499999999998E-2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3.1605870000000001E-2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3.3042509999999997E-2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3.4479139999999998E-2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3.5971019999999992E-2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3.7407719999999998E-2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0.14306556000000001</v>
          </cell>
          <cell r="EB31">
            <v>0</v>
          </cell>
          <cell r="EC31">
            <v>0</v>
          </cell>
          <cell r="ED31">
            <v>0</v>
          </cell>
          <cell r="EE31">
            <v>2.3333333299999999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2.3333333299999999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16.33333331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2.3333333299999999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2.3333333299999999</v>
          </cell>
          <cell r="FD31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41</v>
          </cell>
          <cell r="BF35">
            <v>0</v>
          </cell>
          <cell r="BG35">
            <v>0</v>
          </cell>
          <cell r="BH35">
            <v>41</v>
          </cell>
          <cell r="BI35">
            <v>0</v>
          </cell>
          <cell r="BJ35">
            <v>0</v>
          </cell>
          <cell r="BK35">
            <v>41</v>
          </cell>
          <cell r="BL35">
            <v>0</v>
          </cell>
          <cell r="BM35">
            <v>0</v>
          </cell>
          <cell r="BN35">
            <v>41</v>
          </cell>
          <cell r="BO35">
            <v>0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41</v>
          </cell>
          <cell r="BU35">
            <v>0</v>
          </cell>
          <cell r="BV35">
            <v>0</v>
          </cell>
          <cell r="BW35">
            <v>41</v>
          </cell>
          <cell r="BX35">
            <v>0</v>
          </cell>
          <cell r="BY35">
            <v>0</v>
          </cell>
          <cell r="BZ35">
            <v>52.5</v>
          </cell>
          <cell r="CA35">
            <v>0</v>
          </cell>
          <cell r="CB35">
            <v>0</v>
          </cell>
          <cell r="CC35">
            <v>52.5</v>
          </cell>
          <cell r="CD35">
            <v>0</v>
          </cell>
          <cell r="CE35">
            <v>0</v>
          </cell>
          <cell r="CF35">
            <v>52.5</v>
          </cell>
          <cell r="CG35">
            <v>0</v>
          </cell>
          <cell r="CH35">
            <v>0</v>
          </cell>
          <cell r="CI35">
            <v>52.5</v>
          </cell>
          <cell r="CJ35">
            <v>0</v>
          </cell>
          <cell r="CK35">
            <v>0</v>
          </cell>
          <cell r="CL35">
            <v>52.5</v>
          </cell>
          <cell r="CM35">
            <v>0</v>
          </cell>
          <cell r="CN35">
            <v>0</v>
          </cell>
          <cell r="CO35">
            <v>52.5</v>
          </cell>
          <cell r="CP35">
            <v>0</v>
          </cell>
          <cell r="CQ35">
            <v>0</v>
          </cell>
          <cell r="CR35">
            <v>52.5</v>
          </cell>
          <cell r="CS35">
            <v>0</v>
          </cell>
          <cell r="CT35">
            <v>0</v>
          </cell>
          <cell r="CU35">
            <v>52.5</v>
          </cell>
          <cell r="CV35">
            <v>0</v>
          </cell>
          <cell r="CW35">
            <v>0</v>
          </cell>
          <cell r="CX35">
            <v>52.5</v>
          </cell>
          <cell r="CY35">
            <v>0</v>
          </cell>
          <cell r="CZ35">
            <v>0</v>
          </cell>
          <cell r="DA35">
            <v>52.5</v>
          </cell>
          <cell r="DB35">
            <v>0</v>
          </cell>
          <cell r="DC35">
            <v>0</v>
          </cell>
          <cell r="DD35">
            <v>52.5</v>
          </cell>
          <cell r="DE35">
            <v>0</v>
          </cell>
          <cell r="DF35">
            <v>0</v>
          </cell>
          <cell r="DG35">
            <v>52.5</v>
          </cell>
          <cell r="DH35">
            <v>0</v>
          </cell>
          <cell r="DI35">
            <v>0</v>
          </cell>
          <cell r="DJ35">
            <v>53</v>
          </cell>
          <cell r="DK35">
            <v>0</v>
          </cell>
          <cell r="DL35">
            <v>0</v>
          </cell>
          <cell r="DM35">
            <v>0.80645160999999999</v>
          </cell>
          <cell r="DN35">
            <v>0</v>
          </cell>
          <cell r="DO35">
            <v>0</v>
          </cell>
          <cell r="DP35">
            <v>0.45</v>
          </cell>
          <cell r="DQ35">
            <v>0</v>
          </cell>
          <cell r="DR35">
            <v>0</v>
          </cell>
          <cell r="DS35">
            <v>0.80645160999999999</v>
          </cell>
          <cell r="DT35">
            <v>0</v>
          </cell>
          <cell r="DU35">
            <v>0</v>
          </cell>
          <cell r="DV35">
            <v>0.45</v>
          </cell>
          <cell r="DW35">
            <v>0</v>
          </cell>
          <cell r="DX35">
            <v>0</v>
          </cell>
          <cell r="DY35">
            <v>1.9731182700000001</v>
          </cell>
          <cell r="DZ35">
            <v>0</v>
          </cell>
          <cell r="EA35">
            <v>0</v>
          </cell>
          <cell r="EB35">
            <v>0.45</v>
          </cell>
          <cell r="EC35">
            <v>0</v>
          </cell>
          <cell r="ED35">
            <v>0.33333333000000004</v>
          </cell>
          <cell r="EE35">
            <v>2.5248424100000002</v>
          </cell>
          <cell r="EF35">
            <v>0</v>
          </cell>
          <cell r="EG35">
            <v>0</v>
          </cell>
          <cell r="EH35">
            <v>0.45</v>
          </cell>
          <cell r="EI35">
            <v>0</v>
          </cell>
          <cell r="EJ35">
            <v>0.33333333000000004</v>
          </cell>
          <cell r="EK35">
            <v>2.5248424100000002</v>
          </cell>
          <cell r="EL35">
            <v>0</v>
          </cell>
          <cell r="EM35">
            <v>0</v>
          </cell>
          <cell r="EN35">
            <v>0.45</v>
          </cell>
          <cell r="EO35">
            <v>0</v>
          </cell>
          <cell r="EP35">
            <v>0.33333333000000004</v>
          </cell>
          <cell r="EQ35">
            <v>2.5248424100000002</v>
          </cell>
          <cell r="ER35">
            <v>0</v>
          </cell>
          <cell r="ES35">
            <v>0</v>
          </cell>
          <cell r="ET35">
            <v>0.45</v>
          </cell>
          <cell r="EU35">
            <v>0</v>
          </cell>
          <cell r="EV35">
            <v>0.33333333000000004</v>
          </cell>
          <cell r="EW35">
            <v>2.5248424100000002</v>
          </cell>
          <cell r="EX35">
            <v>0</v>
          </cell>
          <cell r="EY35">
            <v>0</v>
          </cell>
          <cell r="EZ35">
            <v>0.45</v>
          </cell>
          <cell r="FA35">
            <v>0</v>
          </cell>
          <cell r="FB35">
            <v>0.33333333000000004</v>
          </cell>
          <cell r="FC35">
            <v>2.5248424100000002</v>
          </cell>
          <cell r="FD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29.602154019999997</v>
          </cell>
          <cell r="CB36">
            <v>29.602154019999997</v>
          </cell>
          <cell r="CC36">
            <v>29.602154019999997</v>
          </cell>
          <cell r="CD36">
            <v>29.602154019999997</v>
          </cell>
          <cell r="CE36">
            <v>29.602154019999997</v>
          </cell>
          <cell r="CF36">
            <v>29.602154019999997</v>
          </cell>
          <cell r="CG36">
            <v>29.602154019999997</v>
          </cell>
          <cell r="CH36">
            <v>29.602154019999997</v>
          </cell>
          <cell r="CI36">
            <v>29.602154019999997</v>
          </cell>
          <cell r="CJ36">
            <v>29.602154019999997</v>
          </cell>
          <cell r="CK36">
            <v>29.602154019999997</v>
          </cell>
          <cell r="CL36">
            <v>29.602154030000001</v>
          </cell>
          <cell r="CM36">
            <v>26.278331670000004</v>
          </cell>
          <cell r="CN36">
            <v>26.278331670000004</v>
          </cell>
          <cell r="CO36">
            <v>26.278331670000004</v>
          </cell>
          <cell r="CP36">
            <v>26.278331670000004</v>
          </cell>
          <cell r="CQ36">
            <v>26.278331670000004</v>
          </cell>
          <cell r="CR36">
            <v>26.278331670000004</v>
          </cell>
          <cell r="CS36">
            <v>26.278331670000004</v>
          </cell>
          <cell r="CT36">
            <v>26.278331670000004</v>
          </cell>
          <cell r="CU36">
            <v>26.278331670000004</v>
          </cell>
          <cell r="CV36">
            <v>51.278331709999996</v>
          </cell>
          <cell r="CW36">
            <v>51.278331709999996</v>
          </cell>
          <cell r="CX36">
            <v>51.278332110000001</v>
          </cell>
          <cell r="CY36">
            <v>25</v>
          </cell>
          <cell r="CZ36">
            <v>25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23.3</v>
          </cell>
          <cell r="DJ36">
            <v>23.3</v>
          </cell>
          <cell r="DK36">
            <v>23.3</v>
          </cell>
          <cell r="DL36">
            <v>23.3</v>
          </cell>
          <cell r="DM36">
            <v>23.5</v>
          </cell>
          <cell r="DN36">
            <v>8.3000000000000007</v>
          </cell>
          <cell r="DO36">
            <v>8.3000000000000007</v>
          </cell>
          <cell r="DP36">
            <v>8.3000000000000007</v>
          </cell>
          <cell r="DQ36">
            <v>8.3000000000000007</v>
          </cell>
          <cell r="DR36">
            <v>8.3000000000000007</v>
          </cell>
          <cell r="DS36">
            <v>8.3000000000000007</v>
          </cell>
          <cell r="DT36">
            <v>8.5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</row>
        <row r="37">
          <cell r="Q37">
            <v>1.6689063799999999</v>
          </cell>
          <cell r="R37">
            <v>0</v>
          </cell>
          <cell r="S37">
            <v>0</v>
          </cell>
          <cell r="T37">
            <v>0.95888512000000004</v>
          </cell>
          <cell r="U37">
            <v>0</v>
          </cell>
          <cell r="V37">
            <v>0</v>
          </cell>
          <cell r="W37">
            <v>1.7220610599999999</v>
          </cell>
          <cell r="X37">
            <v>0</v>
          </cell>
          <cell r="Y37">
            <v>0</v>
          </cell>
          <cell r="Z37">
            <v>0</v>
          </cell>
          <cell r="AA37">
            <v>0.99215843000000004</v>
          </cell>
          <cell r="AB37">
            <v>0</v>
          </cell>
          <cell r="AC37">
            <v>0</v>
          </cell>
          <cell r="AD37">
            <v>1.7769086999999999</v>
          </cell>
          <cell r="AE37">
            <v>0</v>
          </cell>
          <cell r="AF37">
            <v>1.0265863299999998</v>
          </cell>
          <cell r="AG37">
            <v>0</v>
          </cell>
          <cell r="AH37">
            <v>0</v>
          </cell>
          <cell r="AI37">
            <v>1.83350324</v>
          </cell>
          <cell r="AJ37">
            <v>0</v>
          </cell>
          <cell r="AK37">
            <v>0</v>
          </cell>
          <cell r="AL37">
            <v>1.0622088700000001</v>
          </cell>
          <cell r="AM37">
            <v>0</v>
          </cell>
          <cell r="AN37">
            <v>0</v>
          </cell>
          <cell r="AO37">
            <v>1.89190032</v>
          </cell>
          <cell r="AP37">
            <v>0</v>
          </cell>
          <cell r="AQ37">
            <v>52.631578950000005</v>
          </cell>
          <cell r="AR37">
            <v>1.09906752</v>
          </cell>
          <cell r="AS37">
            <v>0</v>
          </cell>
          <cell r="AT37">
            <v>52.631578950000005</v>
          </cell>
          <cell r="AU37">
            <v>1.9521573400000001</v>
          </cell>
          <cell r="AV37">
            <v>0</v>
          </cell>
          <cell r="AW37">
            <v>52.631578950000005</v>
          </cell>
          <cell r="AX37">
            <v>1.1372051699999999</v>
          </cell>
          <cell r="AY37">
            <v>0</v>
          </cell>
          <cell r="AZ37">
            <v>52.631578950000005</v>
          </cell>
          <cell r="BA37">
            <v>2.01433354</v>
          </cell>
          <cell r="BB37">
            <v>0</v>
          </cell>
          <cell r="BC37">
            <v>52.631578950000005</v>
          </cell>
          <cell r="BD37">
            <v>1.17666618</v>
          </cell>
          <cell r="BE37">
            <v>0</v>
          </cell>
          <cell r="BF37">
            <v>52.631578950000005</v>
          </cell>
          <cell r="BG37">
            <v>2.07849006</v>
          </cell>
          <cell r="BH37">
            <v>0</v>
          </cell>
          <cell r="BI37">
            <v>52.631578950000005</v>
          </cell>
          <cell r="BJ37">
            <v>1.2174965</v>
          </cell>
          <cell r="BK37">
            <v>0</v>
          </cell>
          <cell r="BL37">
            <v>52.631578950000005</v>
          </cell>
          <cell r="BM37">
            <v>2.14468996</v>
          </cell>
          <cell r="BN37">
            <v>0</v>
          </cell>
          <cell r="BO37">
            <v>52.631578950000005</v>
          </cell>
          <cell r="BP37">
            <v>1.25974363</v>
          </cell>
          <cell r="BQ37">
            <v>0</v>
          </cell>
          <cell r="BR37">
            <v>52.631578950000005</v>
          </cell>
          <cell r="BS37">
            <v>2.2129983399999995</v>
          </cell>
          <cell r="BT37">
            <v>0</v>
          </cell>
          <cell r="BU37">
            <v>52.631578950000005</v>
          </cell>
          <cell r="BV37">
            <v>1.30345673</v>
          </cell>
          <cell r="BW37">
            <v>0</v>
          </cell>
          <cell r="BX37">
            <v>52.631578950000005</v>
          </cell>
          <cell r="BY37">
            <v>2.2834823399999999</v>
          </cell>
          <cell r="BZ37">
            <v>0</v>
          </cell>
          <cell r="CA37">
            <v>52.631578950000005</v>
          </cell>
          <cell r="CB37">
            <v>1.3486866799999999</v>
          </cell>
          <cell r="CC37">
            <v>0</v>
          </cell>
          <cell r="CD37">
            <v>52.631578950000005</v>
          </cell>
          <cell r="CE37">
            <v>0</v>
          </cell>
          <cell r="CF37">
            <v>0</v>
          </cell>
          <cell r="CG37">
            <v>52.631578950000005</v>
          </cell>
          <cell r="CH37">
            <v>0</v>
          </cell>
          <cell r="CI37">
            <v>0</v>
          </cell>
          <cell r="CJ37">
            <v>52.631578950000005</v>
          </cell>
          <cell r="CK37">
            <v>0</v>
          </cell>
          <cell r="CL37">
            <v>0</v>
          </cell>
          <cell r="CM37">
            <v>52.631578950000005</v>
          </cell>
          <cell r="CN37">
            <v>0</v>
          </cell>
          <cell r="CO37">
            <v>0</v>
          </cell>
          <cell r="CP37">
            <v>52.631578950000005</v>
          </cell>
          <cell r="CQ37">
            <v>0</v>
          </cell>
          <cell r="CR37">
            <v>0</v>
          </cell>
          <cell r="CS37">
            <v>52.631578900000001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</row>
      </sheetData>
      <sheetData sheetId="5">
        <row r="7">
          <cell r="D7">
            <v>1.23482878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0.90212471999999999</v>
          </cell>
          <cell r="Y7">
            <v>0</v>
          </cell>
          <cell r="Z7">
            <v>0</v>
          </cell>
          <cell r="AA7">
            <v>0.57618636000000001</v>
          </cell>
          <cell r="AB7">
            <v>0.63273206999999987</v>
          </cell>
          <cell r="AC7">
            <v>0</v>
          </cell>
          <cell r="AD7">
            <v>0</v>
          </cell>
          <cell r="AE7">
            <v>1.3363532299999998</v>
          </cell>
          <cell r="AF7">
            <v>0</v>
          </cell>
          <cell r="AG7">
            <v>0</v>
          </cell>
          <cell r="AH7">
            <v>0.50366173999999997</v>
          </cell>
          <cell r="AI7">
            <v>0.39191871999999994</v>
          </cell>
          <cell r="AJ7">
            <v>0.12778276999999999</v>
          </cell>
          <cell r="AK7">
            <v>0</v>
          </cell>
          <cell r="AL7">
            <v>0</v>
          </cell>
          <cell r="AM7">
            <v>5</v>
          </cell>
          <cell r="AN7">
            <v>4.9382699999999998E-3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113.875561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1.6528239300000001</v>
          </cell>
          <cell r="BH7">
            <v>0</v>
          </cell>
          <cell r="BI7">
            <v>10.076212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7.7724999999999989E-2</v>
          </cell>
          <cell r="BR7">
            <v>48.55658408</v>
          </cell>
          <cell r="BS7">
            <v>0.93810646999999991</v>
          </cell>
          <cell r="BT7">
            <v>0</v>
          </cell>
          <cell r="BU7">
            <v>0</v>
          </cell>
          <cell r="BV7">
            <v>53.208234750000003</v>
          </cell>
          <cell r="BW7">
            <v>0</v>
          </cell>
          <cell r="BX7">
            <v>21.922301000000001</v>
          </cell>
          <cell r="BY7">
            <v>0</v>
          </cell>
          <cell r="BZ7">
            <v>0</v>
          </cell>
          <cell r="CA7">
            <v>6.4154860199999995</v>
          </cell>
          <cell r="CB7">
            <v>0</v>
          </cell>
          <cell r="CC7">
            <v>0</v>
          </cell>
          <cell r="CD7">
            <v>13.817931700000001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10.6217083</v>
          </cell>
          <cell r="CJ7">
            <v>133.58100028999999</v>
          </cell>
          <cell r="CK7">
            <v>0</v>
          </cell>
          <cell r="CL7">
            <v>17.664523490000001</v>
          </cell>
          <cell r="CM7">
            <v>0</v>
          </cell>
          <cell r="CN7">
            <v>0</v>
          </cell>
          <cell r="CO7">
            <v>7.3859060599999991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60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1.6460354000000001</v>
          </cell>
          <cell r="DC7">
            <v>0</v>
          </cell>
          <cell r="DD7">
            <v>3.3245222799999996</v>
          </cell>
          <cell r="DE7">
            <v>0</v>
          </cell>
          <cell r="DF7">
            <v>17.405536380000001</v>
          </cell>
          <cell r="DG7">
            <v>0</v>
          </cell>
          <cell r="DH7">
            <v>0</v>
          </cell>
          <cell r="DI7">
            <v>0</v>
          </cell>
          <cell r="DJ7">
            <v>0.18098848000000001</v>
          </cell>
          <cell r="DK7">
            <v>0</v>
          </cell>
          <cell r="DL7">
            <v>1.2411304700000001</v>
          </cell>
          <cell r="DM7">
            <v>0</v>
          </cell>
          <cell r="DN7">
            <v>25</v>
          </cell>
          <cell r="DO7">
            <v>0</v>
          </cell>
          <cell r="DP7">
            <v>0</v>
          </cell>
          <cell r="DQ7">
            <v>-8.8391999999999995E-4</v>
          </cell>
          <cell r="DR7">
            <v>0</v>
          </cell>
          <cell r="DS7">
            <v>0</v>
          </cell>
          <cell r="DT7">
            <v>1.54360019</v>
          </cell>
          <cell r="DU7">
            <v>0</v>
          </cell>
          <cell r="DV7">
            <v>0</v>
          </cell>
          <cell r="DW7">
            <v>0.34704446999999999</v>
          </cell>
          <cell r="DX7">
            <v>0</v>
          </cell>
          <cell r="DY7">
            <v>0</v>
          </cell>
          <cell r="DZ7">
            <v>0</v>
          </cell>
          <cell r="EA7">
            <v>0.95988728000000001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0.88267085000000001</v>
          </cell>
          <cell r="EG7">
            <v>0</v>
          </cell>
          <cell r="EH7">
            <v>0</v>
          </cell>
          <cell r="EI7">
            <v>3.7581909699999998</v>
          </cell>
          <cell r="EJ7">
            <v>1.5204405400000001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0.91930876000000006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0.58402863999999999</v>
          </cell>
          <cell r="EZ7">
            <v>0</v>
          </cell>
          <cell r="FA7">
            <v>0</v>
          </cell>
          <cell r="FB7">
            <v>1.9413659999999999E-2</v>
          </cell>
          <cell r="FC7">
            <v>0</v>
          </cell>
          <cell r="FD7">
            <v>4.8719430000000001E-2</v>
          </cell>
        </row>
        <row r="8">
          <cell r="Q8">
            <v>0.29948765000000005</v>
          </cell>
          <cell r="R8">
            <v>0</v>
          </cell>
          <cell r="S8">
            <v>0.35484770000000004</v>
          </cell>
          <cell r="T8">
            <v>0</v>
          </cell>
          <cell r="U8">
            <v>0</v>
          </cell>
          <cell r="V8">
            <v>0.50204537999999999</v>
          </cell>
          <cell r="W8">
            <v>0</v>
          </cell>
          <cell r="X8">
            <v>0.38666591</v>
          </cell>
          <cell r="Y8">
            <v>0</v>
          </cell>
          <cell r="Z8">
            <v>0.31289047999999997</v>
          </cell>
          <cell r="AA8">
            <v>0</v>
          </cell>
          <cell r="AB8">
            <v>0.56562483999999991</v>
          </cell>
          <cell r="AC8">
            <v>0.14811473999999999</v>
          </cell>
          <cell r="AD8">
            <v>0</v>
          </cell>
          <cell r="AE8">
            <v>1.00998403</v>
          </cell>
          <cell r="AF8">
            <v>0</v>
          </cell>
          <cell r="AG8">
            <v>0</v>
          </cell>
          <cell r="AH8">
            <v>1.4327122699999999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1.92841058</v>
          </cell>
          <cell r="AO8">
            <v>0</v>
          </cell>
          <cell r="AP8">
            <v>0</v>
          </cell>
          <cell r="AQ8">
            <v>0</v>
          </cell>
          <cell r="AR8">
            <v>2.2999999999999998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2.2456999999999998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</v>
          </cell>
          <cell r="BJ8">
            <v>0</v>
          </cell>
          <cell r="BK8">
            <v>0</v>
          </cell>
          <cell r="BL8">
            <v>3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1.6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0.46</v>
          </cell>
          <cell r="CH8">
            <v>0</v>
          </cell>
          <cell r="CI8">
            <v>0</v>
          </cell>
          <cell r="CJ8">
            <v>1.03317715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0.34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0.52540772000000002</v>
          </cell>
          <cell r="DW8">
            <v>0</v>
          </cell>
          <cell r="DX8">
            <v>0</v>
          </cell>
          <cell r="DY8">
            <v>0</v>
          </cell>
          <cell r="DZ8">
            <v>1.8524900900000001</v>
          </cell>
          <cell r="EA8">
            <v>0</v>
          </cell>
          <cell r="EB8">
            <v>0</v>
          </cell>
          <cell r="EC8">
            <v>0.84928722999999995</v>
          </cell>
          <cell r="ED8">
            <v>0</v>
          </cell>
          <cell r="EE8">
            <v>0</v>
          </cell>
          <cell r="EF8">
            <v>7.6663933499999999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4.6087355999999993</v>
          </cell>
          <cell r="EQ8">
            <v>0</v>
          </cell>
          <cell r="ER8">
            <v>2.49417234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1.1209978600000001</v>
          </cell>
          <cell r="EZ8">
            <v>0</v>
          </cell>
          <cell r="FA8">
            <v>0</v>
          </cell>
          <cell r="FB8">
            <v>2.3429129</v>
          </cell>
          <cell r="FC8">
            <v>0</v>
          </cell>
          <cell r="FD8">
            <v>0</v>
          </cell>
        </row>
        <row r="9">
          <cell r="Q9">
            <v>10.851983000000001</v>
          </cell>
          <cell r="R9">
            <v>0</v>
          </cell>
          <cell r="S9">
            <v>20.83344598</v>
          </cell>
          <cell r="T9">
            <v>27.966326240000001</v>
          </cell>
          <cell r="U9">
            <v>1.9615010799999999</v>
          </cell>
          <cell r="V9">
            <v>8.02861008</v>
          </cell>
          <cell r="W9">
            <v>0</v>
          </cell>
          <cell r="X9">
            <v>7.7535238900000003</v>
          </cell>
          <cell r="Y9">
            <v>2.5738179799999998</v>
          </cell>
          <cell r="Z9">
            <v>5.2943489500000007</v>
          </cell>
          <cell r="AA9">
            <v>17.903711539999996</v>
          </cell>
          <cell r="AB9">
            <v>51.135522539999997</v>
          </cell>
          <cell r="AC9">
            <v>0</v>
          </cell>
          <cell r="AD9">
            <v>0</v>
          </cell>
          <cell r="AE9">
            <v>0</v>
          </cell>
          <cell r="AF9">
            <v>3.9840391899999998</v>
          </cell>
          <cell r="AG9">
            <v>0</v>
          </cell>
          <cell r="AH9">
            <v>17.11455672</v>
          </cell>
          <cell r="AI9">
            <v>0</v>
          </cell>
          <cell r="AJ9">
            <v>8.5819586399999999</v>
          </cell>
          <cell r="AK9">
            <v>18.961298899999999</v>
          </cell>
          <cell r="AL9">
            <v>3.9074476300000001</v>
          </cell>
          <cell r="AM9">
            <v>11.95028097</v>
          </cell>
          <cell r="AN9">
            <v>13.6552302</v>
          </cell>
          <cell r="AO9">
            <v>6.2171943000000001</v>
          </cell>
          <cell r="AP9">
            <v>0</v>
          </cell>
          <cell r="AQ9">
            <v>0</v>
          </cell>
          <cell r="AR9">
            <v>0</v>
          </cell>
          <cell r="AS9">
            <v>3.3965806999999999</v>
          </cell>
          <cell r="AT9">
            <v>0</v>
          </cell>
          <cell r="AU9">
            <v>3.3851988699999995</v>
          </cell>
          <cell r="AV9">
            <v>3.0965806899999997</v>
          </cell>
          <cell r="AW9">
            <v>1.33063697</v>
          </cell>
          <cell r="AX9">
            <v>0</v>
          </cell>
          <cell r="AY9">
            <v>0</v>
          </cell>
          <cell r="AZ9">
            <v>21.783282309999997</v>
          </cell>
          <cell r="BA9">
            <v>0</v>
          </cell>
          <cell r="BB9">
            <v>14.807373150000002</v>
          </cell>
          <cell r="BC9">
            <v>0</v>
          </cell>
          <cell r="BD9">
            <v>0</v>
          </cell>
          <cell r="BE9">
            <v>15.31349552</v>
          </cell>
          <cell r="BF9">
            <v>0</v>
          </cell>
          <cell r="BG9">
            <v>0</v>
          </cell>
          <cell r="BH9">
            <v>10</v>
          </cell>
          <cell r="BI9">
            <v>1.83043194</v>
          </cell>
          <cell r="BJ9">
            <v>14.8</v>
          </cell>
          <cell r="BK9">
            <v>0</v>
          </cell>
          <cell r="BL9">
            <v>2.1966401700000002</v>
          </cell>
          <cell r="BM9">
            <v>0</v>
          </cell>
          <cell r="BN9">
            <v>0</v>
          </cell>
          <cell r="BO9">
            <v>0</v>
          </cell>
          <cell r="BP9">
            <v>10.573263470000001</v>
          </cell>
          <cell r="BQ9">
            <v>6</v>
          </cell>
          <cell r="BR9">
            <v>5.8743298900000003</v>
          </cell>
          <cell r="BS9">
            <v>0</v>
          </cell>
          <cell r="BT9">
            <v>0.5</v>
          </cell>
          <cell r="BU9">
            <v>22.21396524</v>
          </cell>
          <cell r="BV9">
            <v>7.7469867300000006</v>
          </cell>
          <cell r="BW9">
            <v>0</v>
          </cell>
          <cell r="BX9">
            <v>14.18532094</v>
          </cell>
          <cell r="BY9">
            <v>0</v>
          </cell>
          <cell r="BZ9">
            <v>5.1324096700000004</v>
          </cell>
          <cell r="CA9">
            <v>0.75745731000000005</v>
          </cell>
          <cell r="CB9">
            <v>1.6002809999999998</v>
          </cell>
          <cell r="CC9">
            <v>0.20050000000000001</v>
          </cell>
          <cell r="CD9">
            <v>0</v>
          </cell>
          <cell r="CE9">
            <v>0</v>
          </cell>
          <cell r="CF9">
            <v>6.3974216100000003</v>
          </cell>
          <cell r="CG9">
            <v>12.34304</v>
          </cell>
          <cell r="CH9">
            <v>0.57217881000000015</v>
          </cell>
          <cell r="CI9">
            <v>0</v>
          </cell>
          <cell r="CJ9">
            <v>99.8</v>
          </cell>
          <cell r="CK9">
            <v>0.81877860000000002</v>
          </cell>
          <cell r="CL9">
            <v>0</v>
          </cell>
          <cell r="CM9">
            <v>5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3.9465506100000001</v>
          </cell>
          <cell r="CS9">
            <v>2.03779435</v>
          </cell>
          <cell r="CT9">
            <v>0</v>
          </cell>
          <cell r="CU9">
            <v>8.5</v>
          </cell>
          <cell r="CV9">
            <v>0</v>
          </cell>
          <cell r="CW9">
            <v>3.0611756699999999</v>
          </cell>
          <cell r="CX9">
            <v>0</v>
          </cell>
          <cell r="CY9">
            <v>0</v>
          </cell>
          <cell r="CZ9">
            <v>26.048321560000002</v>
          </cell>
          <cell r="DA9">
            <v>0</v>
          </cell>
          <cell r="DB9">
            <v>2.1004222599999998</v>
          </cell>
          <cell r="DC9">
            <v>30</v>
          </cell>
          <cell r="DD9">
            <v>0</v>
          </cell>
          <cell r="DE9">
            <v>2.7742645300000004</v>
          </cell>
          <cell r="DF9">
            <v>0</v>
          </cell>
          <cell r="DG9">
            <v>6.3002818100000004</v>
          </cell>
          <cell r="DH9">
            <v>36.833658389999997</v>
          </cell>
          <cell r="DI9">
            <v>0</v>
          </cell>
          <cell r="DJ9">
            <v>0</v>
          </cell>
          <cell r="DK9">
            <v>2.50706937</v>
          </cell>
          <cell r="DL9">
            <v>0</v>
          </cell>
          <cell r="DM9">
            <v>0</v>
          </cell>
          <cell r="DN9">
            <v>9.8000000000000007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9.8000000000000007</v>
          </cell>
          <cell r="DT9">
            <v>0</v>
          </cell>
          <cell r="DU9">
            <v>0</v>
          </cell>
          <cell r="DV9">
            <v>0</v>
          </cell>
          <cell r="DW9">
            <v>1.38410258</v>
          </cell>
          <cell r="DX9">
            <v>0</v>
          </cell>
          <cell r="DY9">
            <v>3.9206698100000001</v>
          </cell>
          <cell r="DZ9">
            <v>1.6712595100000001</v>
          </cell>
          <cell r="EA9">
            <v>0</v>
          </cell>
          <cell r="EB9">
            <v>9.8000000000000007</v>
          </cell>
          <cell r="EC9">
            <v>0</v>
          </cell>
          <cell r="ED9">
            <v>9.8000000000000007</v>
          </cell>
          <cell r="EE9">
            <v>21.919950759999999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7.79</v>
          </cell>
          <cell r="EK9">
            <v>1.9752218100000001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9.7166493800000016</v>
          </cell>
          <cell r="ER9">
            <v>5.8895509499999994</v>
          </cell>
          <cell r="ES9">
            <v>0</v>
          </cell>
          <cell r="ET9">
            <v>0</v>
          </cell>
          <cell r="EU9">
            <v>0</v>
          </cell>
          <cell r="EV9">
            <v>16.787866319999999</v>
          </cell>
          <cell r="EW9">
            <v>0</v>
          </cell>
          <cell r="EX9">
            <v>0.42440696999999999</v>
          </cell>
          <cell r="EY9">
            <v>0</v>
          </cell>
          <cell r="EZ9">
            <v>2.63444988</v>
          </cell>
          <cell r="FA9">
            <v>0</v>
          </cell>
          <cell r="FB9">
            <v>5.8675491099999997</v>
          </cell>
          <cell r="FC9">
            <v>0</v>
          </cell>
          <cell r="FD9">
            <v>19.93527761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</row>
        <row r="13">
          <cell r="Q13">
            <v>0</v>
          </cell>
          <cell r="R13">
            <v>0</v>
          </cell>
          <cell r="S13">
            <v>1.7064587499999999</v>
          </cell>
          <cell r="T13">
            <v>1.7088831699999998</v>
          </cell>
          <cell r="U13">
            <v>1.13565151</v>
          </cell>
          <cell r="V13">
            <v>0</v>
          </cell>
          <cell r="W13">
            <v>0</v>
          </cell>
          <cell r="X13">
            <v>0</v>
          </cell>
          <cell r="Y13">
            <v>2.1633752100000003</v>
          </cell>
          <cell r="Z13">
            <v>1.1511800299999999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0.59615143599999998</v>
          </cell>
          <cell r="AI13">
            <v>0</v>
          </cell>
          <cell r="AJ13">
            <v>0</v>
          </cell>
          <cell r="AK13">
            <v>0.60973405999999997</v>
          </cell>
          <cell r="AL13">
            <v>1.1206333390000001</v>
          </cell>
          <cell r="AM13">
            <v>0</v>
          </cell>
          <cell r="AN13">
            <v>0</v>
          </cell>
          <cell r="AO13">
            <v>0</v>
          </cell>
          <cell r="AP13">
            <v>1.2981345799999999</v>
          </cell>
          <cell r="AQ13">
            <v>0</v>
          </cell>
          <cell r="AR13">
            <v>0</v>
          </cell>
          <cell r="AS13">
            <v>0</v>
          </cell>
          <cell r="AT13">
            <v>2.3086611499999998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2.52371554</v>
          </cell>
          <cell r="BH13">
            <v>0</v>
          </cell>
          <cell r="BI13">
            <v>0</v>
          </cell>
          <cell r="BJ13">
            <v>0.81069376999999998</v>
          </cell>
          <cell r="BK13">
            <v>0</v>
          </cell>
          <cell r="BL13">
            <v>4.5763109499999999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0.68280399999999997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15.413286099999999</v>
          </cell>
          <cell r="BZ13">
            <v>0</v>
          </cell>
          <cell r="CA13">
            <v>0</v>
          </cell>
          <cell r="CB13">
            <v>0</v>
          </cell>
          <cell r="CC13">
            <v>24.00958219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5.4026238200000005</v>
          </cell>
          <cell r="CK13">
            <v>9.9550587870000005</v>
          </cell>
          <cell r="CL13">
            <v>4.6266447199999989</v>
          </cell>
          <cell r="CM13">
            <v>0</v>
          </cell>
          <cell r="CN13">
            <v>5.6513379299999995</v>
          </cell>
          <cell r="CO13">
            <v>5.4457687200000002</v>
          </cell>
          <cell r="CP13">
            <v>7.1927165799999999</v>
          </cell>
          <cell r="CQ13">
            <v>0</v>
          </cell>
          <cell r="CR13">
            <v>0</v>
          </cell>
          <cell r="CS13">
            <v>0</v>
          </cell>
          <cell r="CT13">
            <v>4.5739198180000002</v>
          </cell>
          <cell r="CU13">
            <v>23.523502930000003</v>
          </cell>
          <cell r="CV13">
            <v>7.3541725199999997</v>
          </cell>
          <cell r="CW13">
            <v>0</v>
          </cell>
          <cell r="CX13">
            <v>0</v>
          </cell>
          <cell r="CY13">
            <v>5.4832077499999992</v>
          </cell>
          <cell r="CZ13">
            <v>0</v>
          </cell>
          <cell r="DA13">
            <v>3.6711916809999998</v>
          </cell>
          <cell r="DB13">
            <v>3.1327528500000001</v>
          </cell>
          <cell r="DC13">
            <v>0</v>
          </cell>
          <cell r="DD13">
            <v>4.5554802700000003</v>
          </cell>
          <cell r="DE13">
            <v>0</v>
          </cell>
          <cell r="DF13">
            <v>4.4022620499999991</v>
          </cell>
          <cell r="DG13">
            <v>0</v>
          </cell>
          <cell r="DH13">
            <v>8.2985848400000002</v>
          </cell>
          <cell r="DI13">
            <v>3.4056269500000003</v>
          </cell>
          <cell r="DJ13">
            <v>0</v>
          </cell>
          <cell r="DK13">
            <v>0</v>
          </cell>
          <cell r="DL13">
            <v>3.1376566800000001</v>
          </cell>
          <cell r="DM13">
            <v>1.4616863500000001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4.4973050900000002</v>
          </cell>
          <cell r="DS13">
            <v>0.47848779800000002</v>
          </cell>
          <cell r="DT13">
            <v>1.24474855</v>
          </cell>
          <cell r="DU13">
            <v>1.4342021999999999</v>
          </cell>
          <cell r="DV13">
            <v>5.0077499999999997E-2</v>
          </cell>
          <cell r="DW13">
            <v>2.1398167999999997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0.26843026000000003</v>
          </cell>
          <cell r="EC13">
            <v>0</v>
          </cell>
          <cell r="ED13">
            <v>0</v>
          </cell>
          <cell r="EE13">
            <v>0</v>
          </cell>
          <cell r="EF13">
            <v>1.3810514899999999</v>
          </cell>
          <cell r="EG13">
            <v>0</v>
          </cell>
          <cell r="EH13">
            <v>0</v>
          </cell>
          <cell r="EI13">
            <v>0</v>
          </cell>
          <cell r="EJ13">
            <v>1.63242296</v>
          </cell>
          <cell r="EK13">
            <v>0</v>
          </cell>
          <cell r="EL13">
            <v>0</v>
          </cell>
          <cell r="EM13">
            <v>0.44740564199999999</v>
          </cell>
          <cell r="EN13">
            <v>0</v>
          </cell>
          <cell r="EO13">
            <v>3.9207510000000001E-2</v>
          </cell>
          <cell r="EP13">
            <v>5.0077499999999997E-2</v>
          </cell>
          <cell r="EQ13">
            <v>0</v>
          </cell>
          <cell r="ER13">
            <v>0</v>
          </cell>
          <cell r="ES13">
            <v>5.0077499999999997E-2</v>
          </cell>
          <cell r="ET13">
            <v>0.36552472999999996</v>
          </cell>
          <cell r="EU13">
            <v>5.0077499999999997E-2</v>
          </cell>
          <cell r="EV13">
            <v>6.0073750000000002E-2</v>
          </cell>
          <cell r="EW13">
            <v>1.5894183100000001</v>
          </cell>
          <cell r="EX13">
            <v>5.2047692799999998</v>
          </cell>
          <cell r="EY13">
            <v>0</v>
          </cell>
          <cell r="EZ13">
            <v>2.7381414949999998</v>
          </cell>
          <cell r="FA13">
            <v>0</v>
          </cell>
          <cell r="FB13">
            <v>7.6784743300000002</v>
          </cell>
          <cell r="FC13">
            <v>0.60996947000000001</v>
          </cell>
          <cell r="FD13">
            <v>2.8635735469999997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12.70130535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</row>
        <row r="24">
          <cell r="Q24">
            <v>2.6733997200000004</v>
          </cell>
          <cell r="R24">
            <v>1.13123229</v>
          </cell>
          <cell r="S24">
            <v>4.0461317599999997</v>
          </cell>
          <cell r="T24">
            <v>1.4288659499999998</v>
          </cell>
          <cell r="U24">
            <v>1.125</v>
          </cell>
          <cell r="V24">
            <v>1.81547792</v>
          </cell>
          <cell r="W24">
            <v>2.6733997200000004</v>
          </cell>
          <cell r="X24">
            <v>1.1312320900000001</v>
          </cell>
          <cell r="Y24">
            <v>3.6683983100000002</v>
          </cell>
          <cell r="Z24">
            <v>1.4288659499999998</v>
          </cell>
          <cell r="AA24">
            <v>1.125</v>
          </cell>
          <cell r="AB24">
            <v>1.8488565299999999</v>
          </cell>
          <cell r="AC24">
            <v>6.0067330500000011</v>
          </cell>
          <cell r="AD24">
            <v>2.04003084</v>
          </cell>
          <cell r="AE24">
            <v>2.5681250000000002</v>
          </cell>
          <cell r="AF24">
            <v>1.4288659499999998</v>
          </cell>
          <cell r="AG24">
            <v>1.125</v>
          </cell>
          <cell r="AH24">
            <v>1.9465949600000001</v>
          </cell>
          <cell r="AI24">
            <v>6.0067330500000011</v>
          </cell>
          <cell r="AJ24">
            <v>3.4200091499999998</v>
          </cell>
          <cell r="AK24">
            <v>6.3912406399999995</v>
          </cell>
          <cell r="AL24">
            <v>1.4288659499999998</v>
          </cell>
          <cell r="AM24">
            <v>1.125</v>
          </cell>
          <cell r="AN24">
            <v>3.7044811000000002</v>
          </cell>
          <cell r="AO24">
            <v>6.0067330500000011</v>
          </cell>
          <cell r="AP24">
            <v>2.57487062</v>
          </cell>
          <cell r="AQ24">
            <v>6.6177030399999994</v>
          </cell>
          <cell r="AR24">
            <v>1.4288659499999998</v>
          </cell>
          <cell r="AS24">
            <v>1.125</v>
          </cell>
          <cell r="AT24">
            <v>3.85236395</v>
          </cell>
          <cell r="AU24">
            <v>6.0067330500000011</v>
          </cell>
          <cell r="AV24">
            <v>2.57487062</v>
          </cell>
          <cell r="AW24">
            <v>6.6177030399999994</v>
          </cell>
          <cell r="AX24">
            <v>1.4288659499999998</v>
          </cell>
          <cell r="AY24">
            <v>1.125</v>
          </cell>
          <cell r="AZ24">
            <v>3.99311756</v>
          </cell>
          <cell r="BA24">
            <v>10.173284379999998</v>
          </cell>
          <cell r="BB24">
            <v>5.4536206199999997</v>
          </cell>
          <cell r="BC24">
            <v>6.6177030399999994</v>
          </cell>
          <cell r="BD24">
            <v>1.4288659499999998</v>
          </cell>
          <cell r="BE24">
            <v>1.125</v>
          </cell>
          <cell r="BF24">
            <v>2.8756697599999996</v>
          </cell>
          <cell r="BG24">
            <v>7.4998845799999998</v>
          </cell>
          <cell r="BH24">
            <v>5.4536206199999997</v>
          </cell>
          <cell r="BI24">
            <v>4.0495780400000001</v>
          </cell>
          <cell r="BJ24">
            <v>1.4288659499999998</v>
          </cell>
          <cell r="BK24">
            <v>1.125</v>
          </cell>
          <cell r="BL24">
            <v>2.8756697599999996</v>
          </cell>
          <cell r="BM24">
            <v>7.4998845799999998</v>
          </cell>
          <cell r="BN24">
            <v>2.57487062</v>
          </cell>
          <cell r="BO24">
            <v>6.9283280399999994</v>
          </cell>
          <cell r="BP24">
            <v>1.4288659499999998</v>
          </cell>
          <cell r="BQ24">
            <v>2.0917182800000003</v>
          </cell>
          <cell r="BR24">
            <v>2.8756697599999996</v>
          </cell>
          <cell r="BS24">
            <v>7.4998845799999998</v>
          </cell>
          <cell r="BT24">
            <v>5.4536206199999997</v>
          </cell>
          <cell r="BU24">
            <v>4.0495780400000001</v>
          </cell>
          <cell r="BV24">
            <v>1.4288659499999998</v>
          </cell>
          <cell r="BW24">
            <v>2.0917182899999998</v>
          </cell>
          <cell r="BX24">
            <v>2.9034475299999998</v>
          </cell>
          <cell r="BY24">
            <v>7.4998845799999998</v>
          </cell>
          <cell r="BZ24">
            <v>5.4536206199999997</v>
          </cell>
          <cell r="CA24">
            <v>4.0495780400000001</v>
          </cell>
          <cell r="CB24">
            <v>1.4288659499999998</v>
          </cell>
          <cell r="CC24">
            <v>4.726093283</v>
          </cell>
          <cell r="CD24">
            <v>2.9034475299999998</v>
          </cell>
          <cell r="CE24">
            <v>7.4998845830000009</v>
          </cell>
          <cell r="CF24">
            <v>6.4011006699999999</v>
          </cell>
          <cell r="CG24">
            <v>4.7907028700000005</v>
          </cell>
          <cell r="CH24">
            <v>1.4288659499999998</v>
          </cell>
          <cell r="CI24">
            <v>5.2060932900000001</v>
          </cell>
          <cell r="CJ24">
            <v>2.9034475299999998</v>
          </cell>
          <cell r="CK24">
            <v>7.4998845830000009</v>
          </cell>
          <cell r="CL24">
            <v>6.7917980999999994</v>
          </cell>
          <cell r="CM24">
            <v>5.3179494799999993</v>
          </cell>
          <cell r="CN24">
            <v>4.3861355699999995</v>
          </cell>
          <cell r="CO24">
            <v>5.5400332799999994</v>
          </cell>
          <cell r="CP24">
            <v>2.9034475299999998</v>
          </cell>
          <cell r="CQ24">
            <v>7.4998845830000009</v>
          </cell>
          <cell r="CR24">
            <v>7.1115259799999997</v>
          </cell>
          <cell r="CS24">
            <v>5.3588884100000005</v>
          </cell>
          <cell r="CT24">
            <v>4.3861356599999999</v>
          </cell>
          <cell r="CU24">
            <v>5.6758862299999997</v>
          </cell>
          <cell r="CV24">
            <v>2.9034475299999998</v>
          </cell>
          <cell r="CW24">
            <v>7.4998845799999998</v>
          </cell>
          <cell r="CX24">
            <v>7.1115259799999997</v>
          </cell>
          <cell r="CY24">
            <v>5.3916149500000001</v>
          </cell>
          <cell r="CZ24">
            <v>5.9220242299999999</v>
          </cell>
          <cell r="DA24">
            <v>5.6758862299999997</v>
          </cell>
          <cell r="DB24">
            <v>2.9034475299999998</v>
          </cell>
          <cell r="DC24">
            <v>7.4998845830000009</v>
          </cell>
          <cell r="DD24">
            <v>7.1115259799999997</v>
          </cell>
          <cell r="DE24">
            <v>5.3916149500000001</v>
          </cell>
          <cell r="DF24">
            <v>6.0835951800000005</v>
          </cell>
          <cell r="DG24">
            <v>9.3122498700000005</v>
          </cell>
          <cell r="DH24">
            <v>2.9034475299999998</v>
          </cell>
          <cell r="DI24">
            <v>7.4998845799999998</v>
          </cell>
          <cell r="DJ24">
            <v>7.8834975400000005</v>
          </cell>
          <cell r="DK24">
            <v>8.7585515799999989</v>
          </cell>
          <cell r="DL24">
            <v>6.3968049699999998</v>
          </cell>
          <cell r="DM24">
            <v>9.9870604800000002</v>
          </cell>
          <cell r="DN24">
            <v>2.9034475299999998</v>
          </cell>
          <cell r="DO24">
            <v>7.4998845830000009</v>
          </cell>
          <cell r="DP24">
            <v>7.9199037899999993</v>
          </cell>
          <cell r="DQ24">
            <v>8.9152434199999995</v>
          </cell>
          <cell r="DR24">
            <v>6.3968049700000007</v>
          </cell>
          <cell r="DS24">
            <v>10.00661081</v>
          </cell>
          <cell r="DT24">
            <v>2.9034475299999998</v>
          </cell>
          <cell r="DU24">
            <v>7.4998845830000009</v>
          </cell>
          <cell r="DV24">
            <v>7.9198861399999991</v>
          </cell>
          <cell r="DW24">
            <v>8.9152434199999995</v>
          </cell>
          <cell r="DX24">
            <v>6.3968049700000007</v>
          </cell>
          <cell r="DY24">
            <v>10.00661081</v>
          </cell>
          <cell r="DZ24">
            <v>2.9034475299999998</v>
          </cell>
          <cell r="EA24">
            <v>7.4998846400000003</v>
          </cell>
          <cell r="EB24">
            <v>7.9321291499999997</v>
          </cell>
          <cell r="EC24">
            <v>6.0573395200000002</v>
          </cell>
          <cell r="ED24">
            <v>6.3968049700000007</v>
          </cell>
          <cell r="EE24">
            <v>10.00661081</v>
          </cell>
          <cell r="EF24">
            <v>9.6036022800000005</v>
          </cell>
          <cell r="EG24">
            <v>0</v>
          </cell>
          <cell r="EH24">
            <v>7.2314020799999996</v>
          </cell>
          <cell r="EI24">
            <v>6.8092897600000004</v>
          </cell>
          <cell r="EJ24">
            <v>6.3968049700000007</v>
          </cell>
          <cell r="EK24">
            <v>9.2264383900000002</v>
          </cell>
          <cell r="EL24">
            <v>9.9741485700000005</v>
          </cell>
          <cell r="EM24">
            <v>0</v>
          </cell>
          <cell r="EN24">
            <v>8.0268369199999992</v>
          </cell>
          <cell r="EO24">
            <v>6.0573395200000002</v>
          </cell>
          <cell r="EP24">
            <v>6.3968049700000007</v>
          </cell>
          <cell r="EQ24">
            <v>9.2392097900000003</v>
          </cell>
          <cell r="ER24">
            <v>5.8075973199999993</v>
          </cell>
          <cell r="ES24">
            <v>4.1665512500000004</v>
          </cell>
          <cell r="ET24">
            <v>3.37030546</v>
          </cell>
          <cell r="EU24">
            <v>6.0573395200000002</v>
          </cell>
          <cell r="EV24">
            <v>8.1745864300000015</v>
          </cell>
          <cell r="EW24">
            <v>10.963130339999999</v>
          </cell>
          <cell r="EX24">
            <v>5.8075973199999993</v>
          </cell>
          <cell r="EY24">
            <v>4.1665512500000004</v>
          </cell>
          <cell r="EZ24">
            <v>1.0311586699999999</v>
          </cell>
          <cell r="FA24">
            <v>7.8351209800000001</v>
          </cell>
          <cell r="FB24">
            <v>6.3968049700000007</v>
          </cell>
          <cell r="FC24">
            <v>11.681880350000002</v>
          </cell>
          <cell r="FD24">
            <v>5.8075973199999993</v>
          </cell>
        </row>
        <row r="31">
          <cell r="Q31">
            <v>0.52420700999999992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5.3617199999999997E-2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5.4793599999999998E-2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5.4456400000000002E-2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4.5127600000000004E-2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4.4122399999999999E-2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4.4433999999999994E-2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4.4302000000000001E-2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4.2909599999999999E-2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4.69988E-2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4.9388400000000006E-2</v>
          </cell>
          <cell r="CA31">
            <v>0</v>
          </cell>
          <cell r="CB31">
            <v>0</v>
          </cell>
          <cell r="CC31">
            <v>0</v>
          </cell>
          <cell r="CD31">
            <v>1.3017904259999999</v>
          </cell>
          <cell r="CE31">
            <v>4.6698000000000003E-2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1.2731699199999997</v>
          </cell>
          <cell r="CK31">
            <v>4.5541999999999999E-2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1.2614348000000002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1.2448668999999999</v>
          </cell>
          <cell r="CW31">
            <v>4.4427999999999995E-2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1.23997654</v>
          </cell>
          <cell r="DC31">
            <v>4.5137999999999998E-2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1.3613996499999999</v>
          </cell>
          <cell r="DI31">
            <v>4.9782199999999999E-2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1.3676200699999999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1.3000763800000001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1.1978336299999999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3.81104479</v>
          </cell>
          <cell r="EF31">
            <v>1.15486114</v>
          </cell>
          <cell r="EG31">
            <v>4.361375E-2</v>
          </cell>
          <cell r="EH31">
            <v>0</v>
          </cell>
          <cell r="EI31">
            <v>0</v>
          </cell>
          <cell r="EJ31">
            <v>0</v>
          </cell>
          <cell r="EK31">
            <v>3.81104479</v>
          </cell>
          <cell r="EL31">
            <v>1.2202269699999999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3.81104479</v>
          </cell>
          <cell r="ER31">
            <v>1.15376827</v>
          </cell>
          <cell r="ES31">
            <v>4.4642849999999998E-2</v>
          </cell>
          <cell r="ET31">
            <v>0</v>
          </cell>
          <cell r="EU31">
            <v>0.76812585</v>
          </cell>
          <cell r="EV31">
            <v>0</v>
          </cell>
          <cell r="EW31">
            <v>3.81104479</v>
          </cell>
          <cell r="EX31">
            <v>1.13129897</v>
          </cell>
          <cell r="EY31">
            <v>0</v>
          </cell>
          <cell r="EZ31">
            <v>0</v>
          </cell>
          <cell r="FA31">
            <v>0.83272994999999994</v>
          </cell>
          <cell r="FB31">
            <v>0</v>
          </cell>
          <cell r="FC31">
            <v>3.81104479</v>
          </cell>
          <cell r="FD31">
            <v>1.0438953100000001</v>
          </cell>
        </row>
        <row r="35">
          <cell r="Q35">
            <v>0</v>
          </cell>
          <cell r="R35">
            <v>0</v>
          </cell>
          <cell r="S35">
            <v>0.82211461999999991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0.82211461999999991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0.82211461999999991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0.82211461999999991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0.82211461999999991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0.82211461999999991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0.82211461999999991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0.82211461999999991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0.82211461999999991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0.82211469000000004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</row>
        <row r="38"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</row>
      </sheetData>
      <sheetData sheetId="6">
        <row r="7">
          <cell r="D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21.863078420000001</v>
          </cell>
          <cell r="BP17">
            <v>13.306664939999999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47</v>
          </cell>
          <cell r="BY17">
            <v>43.129365229999998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0.9504760699999999</v>
          </cell>
          <cell r="BU35">
            <v>4.6423174000000005</v>
          </cell>
          <cell r="BV35">
            <v>0</v>
          </cell>
          <cell r="BW35">
            <v>0</v>
          </cell>
          <cell r="BX35">
            <v>0</v>
          </cell>
          <cell r="BY35">
            <v>0.9504760699999999</v>
          </cell>
          <cell r="BZ35">
            <v>0</v>
          </cell>
          <cell r="CA35">
            <v>4.6423174000000005</v>
          </cell>
          <cell r="CB35">
            <v>3.3571428599999997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4.6423174000000005</v>
          </cell>
          <cell r="CH35">
            <v>3.3571428599999997</v>
          </cell>
          <cell r="CI35">
            <v>0</v>
          </cell>
          <cell r="CJ35">
            <v>0</v>
          </cell>
          <cell r="CK35">
            <v>0</v>
          </cell>
          <cell r="CL35">
            <v>1.9009521399999998</v>
          </cell>
          <cell r="CM35">
            <v>4.6423174000000005</v>
          </cell>
          <cell r="CN35">
            <v>3.3571428599999997</v>
          </cell>
          <cell r="CO35">
            <v>0</v>
          </cell>
          <cell r="CP35">
            <v>0</v>
          </cell>
          <cell r="CQ35">
            <v>0</v>
          </cell>
          <cell r="CR35">
            <v>0.9504760699999999</v>
          </cell>
          <cell r="CS35">
            <v>4.6423174000000005</v>
          </cell>
          <cell r="CT35">
            <v>3.3571428599999997</v>
          </cell>
          <cell r="CU35">
            <v>0</v>
          </cell>
          <cell r="CV35">
            <v>0</v>
          </cell>
          <cell r="CW35">
            <v>0</v>
          </cell>
          <cell r="CX35">
            <v>0.9504760699999999</v>
          </cell>
          <cell r="CY35">
            <v>4.6423174000000005</v>
          </cell>
          <cell r="CZ35">
            <v>3.3571428599999997</v>
          </cell>
          <cell r="DA35">
            <v>0</v>
          </cell>
          <cell r="DB35">
            <v>0</v>
          </cell>
          <cell r="DC35">
            <v>0</v>
          </cell>
          <cell r="DD35">
            <v>0.9504760699999999</v>
          </cell>
          <cell r="DE35">
            <v>4.6423174000000005</v>
          </cell>
          <cell r="DF35">
            <v>3.3571428599999997</v>
          </cell>
          <cell r="DG35">
            <v>0</v>
          </cell>
          <cell r="DH35">
            <v>0</v>
          </cell>
          <cell r="DI35">
            <v>0</v>
          </cell>
          <cell r="DJ35">
            <v>0.9504760699999999</v>
          </cell>
          <cell r="DK35">
            <v>4.6423174000000005</v>
          </cell>
          <cell r="DL35">
            <v>3.3571428599999997</v>
          </cell>
          <cell r="DM35">
            <v>0</v>
          </cell>
          <cell r="DN35">
            <v>0</v>
          </cell>
          <cell r="DO35">
            <v>0</v>
          </cell>
          <cell r="DP35">
            <v>0.9504760699999999</v>
          </cell>
          <cell r="DQ35">
            <v>4.6423174000000005</v>
          </cell>
          <cell r="DR35">
            <v>3.3571428599999997</v>
          </cell>
          <cell r="DS35">
            <v>0</v>
          </cell>
          <cell r="DT35">
            <v>0</v>
          </cell>
          <cell r="DU35">
            <v>0</v>
          </cell>
          <cell r="DV35">
            <v>0.9504760699999999</v>
          </cell>
          <cell r="DW35">
            <v>4.6423174000000005</v>
          </cell>
          <cell r="DX35">
            <v>3.3571428599999997</v>
          </cell>
          <cell r="DY35">
            <v>0</v>
          </cell>
          <cell r="DZ35">
            <v>0</v>
          </cell>
          <cell r="EA35">
            <v>0</v>
          </cell>
          <cell r="EB35">
            <v>0.9504760699999999</v>
          </cell>
          <cell r="EC35">
            <v>4.6423174000000005</v>
          </cell>
          <cell r="ED35">
            <v>3.3571428599999997</v>
          </cell>
          <cell r="EE35">
            <v>0</v>
          </cell>
          <cell r="EF35">
            <v>0</v>
          </cell>
          <cell r="EG35">
            <v>0</v>
          </cell>
          <cell r="EH35">
            <v>0.9504760699999999</v>
          </cell>
          <cell r="EI35">
            <v>4.6423174000000005</v>
          </cell>
          <cell r="EJ35">
            <v>3.3571428599999997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5.592793470000001</v>
          </cell>
          <cell r="EP35">
            <v>3.3571428599999997</v>
          </cell>
          <cell r="EQ35">
            <v>0</v>
          </cell>
          <cell r="ER35">
            <v>0</v>
          </cell>
          <cell r="ES35">
            <v>0</v>
          </cell>
          <cell r="ET35">
            <v>0.95047603000000003</v>
          </cell>
          <cell r="EU35">
            <v>4.6423174500000002</v>
          </cell>
          <cell r="EV35">
            <v>3.3571428599999997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3.35714282</v>
          </cell>
          <cell r="FC35">
            <v>0</v>
          </cell>
          <cell r="FD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12.5</v>
          </cell>
          <cell r="BY37">
            <v>0</v>
          </cell>
          <cell r="BZ37">
            <v>0</v>
          </cell>
          <cell r="CA37">
            <v>0</v>
          </cell>
          <cell r="CB37">
            <v>2.0833330000000001</v>
          </cell>
          <cell r="CC37">
            <v>0</v>
          </cell>
          <cell r="CD37">
            <v>0</v>
          </cell>
          <cell r="CE37">
            <v>0</v>
          </cell>
          <cell r="CF37">
            <v>2.0833330000000001</v>
          </cell>
          <cell r="CG37">
            <v>0</v>
          </cell>
          <cell r="CH37">
            <v>0</v>
          </cell>
          <cell r="CI37">
            <v>0</v>
          </cell>
          <cell r="CJ37">
            <v>2.0833330000000001</v>
          </cell>
          <cell r="CK37">
            <v>0</v>
          </cell>
          <cell r="CL37">
            <v>0</v>
          </cell>
          <cell r="CM37">
            <v>0</v>
          </cell>
          <cell r="CN37">
            <v>2.0833330000000001</v>
          </cell>
          <cell r="CO37">
            <v>0</v>
          </cell>
          <cell r="CP37">
            <v>0</v>
          </cell>
          <cell r="CQ37">
            <v>0</v>
          </cell>
          <cell r="CR37">
            <v>2.0833330000000001</v>
          </cell>
          <cell r="CS37">
            <v>0</v>
          </cell>
          <cell r="CT37">
            <v>0</v>
          </cell>
          <cell r="CU37">
            <v>0</v>
          </cell>
          <cell r="CV37">
            <v>2.0833349999999999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</row>
      </sheetData>
      <sheetData sheetId="7"/>
      <sheetData sheetId="8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dep EPS"/>
      <sheetName val="Ajustes explicaciones"/>
      <sheetName val="Aj flujos Bces"/>
      <sheetName val="CXC y CXP PGE"/>
      <sheetName val="CXC y CXP PGE SIN SHYBEDE"/>
      <sheetName val="CXC y CXP FSS"/>
      <sheetName val="CXC y CXP GADs"/>
      <sheetName val="CXC y CXP EPS"/>
      <sheetName val="Consolidación cxp cxc"/>
      <sheetName val="Ajustes cierres"/>
      <sheetName val="Resumen otros instrumentos"/>
      <sheetName val="BDE"/>
      <sheetName val="Explicacion ajust manejo liq"/>
      <sheetName val="CAMBIOS"/>
      <sheetName val="Hoja4"/>
      <sheetName val="Hoja3"/>
      <sheetName val="Depósitos"/>
      <sheetName val="Ajustes Préstamos BCE por utili"/>
      <sheetName val="Tramo 2"/>
      <sheetName val="Tramo 1"/>
      <sheetName val="Convenio inter"/>
      <sheetName val="Notas"/>
      <sheetName val="Saldos para deuda"/>
    </sheetNames>
    <sheetDataSet>
      <sheetData sheetId="0"/>
      <sheetData sheetId="1">
        <row r="24">
          <cell r="DB24">
            <v>500</v>
          </cell>
        </row>
      </sheetData>
      <sheetData sheetId="2">
        <row r="9">
          <cell r="ES9">
            <v>-19.218624220000493</v>
          </cell>
        </row>
      </sheetData>
      <sheetData sheetId="3">
        <row r="15">
          <cell r="BJ15"/>
        </row>
      </sheetData>
      <sheetData sheetId="4">
        <row r="92">
          <cell r="B92">
            <v>0</v>
          </cell>
        </row>
      </sheetData>
      <sheetData sheetId="5">
        <row r="3">
          <cell r="B3">
            <v>214.27624674999993</v>
          </cell>
        </row>
      </sheetData>
      <sheetData sheetId="6">
        <row r="3">
          <cell r="B3">
            <v>0</v>
          </cell>
        </row>
      </sheetData>
      <sheetData sheetId="7">
        <row r="27">
          <cell r="B27">
            <v>245.38541872999997</v>
          </cell>
        </row>
      </sheetData>
      <sheetData sheetId="8"/>
      <sheetData sheetId="9">
        <row r="3">
          <cell r="B3">
            <v>9225.1921726200017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Control de cambios"/>
      <sheetName val="mStocks"/>
      <sheetName val="mFlows"/>
      <sheetName val="mOEF"/>
      <sheetName val="Desembolsos"/>
      <sheetName val="Amortizaciones"/>
      <sheetName val="Flujos anuales"/>
      <sheetName val="Saldo final "/>
      <sheetName val="B.1.-_Balance_PGE___CFDD"/>
    </sheetNames>
    <sheetDataSet>
      <sheetData sheetId="0"/>
      <sheetData sheetId="1"/>
      <sheetData sheetId="2">
        <row r="4">
          <cell r="F4">
            <v>-11721.94644004351</v>
          </cell>
        </row>
      </sheetData>
      <sheetData sheetId="3">
        <row r="4">
          <cell r="F4">
            <v>3772.2427884044546</v>
          </cell>
        </row>
        <row r="7">
          <cell r="S7">
            <v>196.04523700000004</v>
          </cell>
          <cell r="T7">
            <v>979.97245999999973</v>
          </cell>
          <cell r="U7">
            <v>-221.98847299999989</v>
          </cell>
          <cell r="V7">
            <v>539.91112000000021</v>
          </cell>
          <cell r="W7">
            <v>-285.305159</v>
          </cell>
          <cell r="X7">
            <v>-680.9323710000001</v>
          </cell>
          <cell r="Y7">
            <v>65.28503099999989</v>
          </cell>
          <cell r="Z7">
            <v>578.49293000000057</v>
          </cell>
          <cell r="AA7">
            <v>-484.60065300000019</v>
          </cell>
          <cell r="AB7">
            <v>-34.987276000000293</v>
          </cell>
          <cell r="AC7">
            <v>-405.77890000000002</v>
          </cell>
          <cell r="AD7">
            <v>-599.59548199999995</v>
          </cell>
          <cell r="AE7">
            <v>76.474527000000194</v>
          </cell>
          <cell r="AF7">
            <v>-62.873917000000233</v>
          </cell>
          <cell r="AG7">
            <v>-89.735008000000221</v>
          </cell>
          <cell r="AH7">
            <v>185.05417600000021</v>
          </cell>
          <cell r="AI7">
            <v>221.81021299999998</v>
          </cell>
          <cell r="AJ7">
            <v>797.273279</v>
          </cell>
          <cell r="AK7">
            <v>-298.01487799999995</v>
          </cell>
          <cell r="AL7">
            <v>-115.347984</v>
          </cell>
          <cell r="AM7">
            <v>708.6458990000001</v>
          </cell>
          <cell r="AN7">
            <v>-546.73252100000013</v>
          </cell>
          <cell r="AO7">
            <v>-404.43094199999996</v>
          </cell>
          <cell r="AP7">
            <v>-576.90349500000002</v>
          </cell>
          <cell r="AQ7">
            <v>267.37586100000021</v>
          </cell>
          <cell r="AR7">
            <v>-168.0310310000001</v>
          </cell>
          <cell r="AS7">
            <v>-24.017613000000097</v>
          </cell>
          <cell r="AT7">
            <v>11.184554999999932</v>
          </cell>
          <cell r="AU7">
            <v>350.63052600000003</v>
          </cell>
          <cell r="AV7">
            <v>-16.22027600000024</v>
          </cell>
          <cell r="AW7">
            <v>147.17388400000027</v>
          </cell>
          <cell r="AX7">
            <v>-437.62844900000005</v>
          </cell>
          <cell r="AY7">
            <v>-140.19242999999983</v>
          </cell>
          <cell r="AZ7">
            <v>-90.480952000000116</v>
          </cell>
          <cell r="BA7">
            <v>114.80186299999991</v>
          </cell>
          <cell r="BB7">
            <v>-190.14608199999998</v>
          </cell>
          <cell r="BC7">
            <v>128.72406999999998</v>
          </cell>
          <cell r="BD7">
            <v>74.06579499999998</v>
          </cell>
          <cell r="BE7">
            <v>-77.460843999999952</v>
          </cell>
          <cell r="BF7">
            <v>-30.440943999999945</v>
          </cell>
          <cell r="BG7">
            <v>-64.282905999999912</v>
          </cell>
          <cell r="BH7">
            <v>447.60417299999983</v>
          </cell>
          <cell r="BI7">
            <v>370.66607299999976</v>
          </cell>
          <cell r="BJ7">
            <v>-83.546984999999722</v>
          </cell>
          <cell r="BK7">
            <v>590.90530199999989</v>
          </cell>
          <cell r="BL7">
            <v>-403.14568500000019</v>
          </cell>
          <cell r="BM7">
            <v>-286.32593699999961</v>
          </cell>
          <cell r="BN7">
            <v>-1.7493269999999939</v>
          </cell>
          <cell r="BO7">
            <v>879.76684899999987</v>
          </cell>
          <cell r="BP7">
            <v>-60.703258000000233</v>
          </cell>
          <cell r="BQ7">
            <v>-695.53932999999961</v>
          </cell>
          <cell r="BR7">
            <v>-81.777057000000013</v>
          </cell>
          <cell r="BS7">
            <v>-117.2573160000004</v>
          </cell>
          <cell r="BT7">
            <v>1159.3422430000003</v>
          </cell>
          <cell r="BU7">
            <v>-268.85711900000024</v>
          </cell>
          <cell r="BV7">
            <v>-407.22909599999957</v>
          </cell>
          <cell r="BW7">
            <v>-313.77796300000023</v>
          </cell>
          <cell r="BX7">
            <v>2164.9782790000008</v>
          </cell>
          <cell r="BY7">
            <v>-1119.6824680000004</v>
          </cell>
          <cell r="BZ7">
            <v>-1645.7956009999998</v>
          </cell>
          <cell r="CA7">
            <v>3268.2001589999995</v>
          </cell>
          <cell r="CB7">
            <v>-963.42375599999968</v>
          </cell>
          <cell r="CC7">
            <v>-1347.4906919999996</v>
          </cell>
          <cell r="CD7">
            <v>-33.787945000000263</v>
          </cell>
          <cell r="CE7">
            <v>-335.63451500000019</v>
          </cell>
          <cell r="CF7">
            <v>196.26850699999977</v>
          </cell>
          <cell r="CG7">
            <v>-178.95678399999952</v>
          </cell>
          <cell r="CH7">
            <v>328.31718599999954</v>
          </cell>
          <cell r="CI7">
            <v>-265.4708499999997</v>
          </cell>
          <cell r="CJ7">
            <v>314.5512719999997</v>
          </cell>
          <cell r="CK7">
            <v>-341.65943999999968</v>
          </cell>
          <cell r="CL7">
            <v>5.412396999999828</v>
          </cell>
          <cell r="CM7">
            <v>1015.620764</v>
          </cell>
          <cell r="CN7">
            <v>-857.18253099999993</v>
          </cell>
          <cell r="CO7">
            <v>2277.6427180000001</v>
          </cell>
          <cell r="CP7">
            <v>-1374.2432440000002</v>
          </cell>
          <cell r="CQ7">
            <v>141.85219500000039</v>
          </cell>
          <cell r="CR7">
            <v>70.976231000000098</v>
          </cell>
          <cell r="CS7">
            <v>-820.78815000000077</v>
          </cell>
          <cell r="CT7">
            <v>-218.65287599999965</v>
          </cell>
          <cell r="CU7">
            <v>2349.051387</v>
          </cell>
          <cell r="CV7">
            <v>-1724.5879959999997</v>
          </cell>
          <cell r="CW7">
            <v>-755.44606900000053</v>
          </cell>
          <cell r="CX7">
            <v>264.35272500000019</v>
          </cell>
          <cell r="CY7">
            <v>-169.81521599999974</v>
          </cell>
          <cell r="CZ7">
            <v>-304.77805499999999</v>
          </cell>
          <cell r="DA7">
            <v>-309.46102500000018</v>
          </cell>
          <cell r="DB7">
            <v>17.828001000000199</v>
          </cell>
          <cell r="DC7">
            <v>260.845055</v>
          </cell>
          <cell r="DD7">
            <v>-321.35805700000026</v>
          </cell>
          <cell r="DE7">
            <v>-9.7194849999999633</v>
          </cell>
          <cell r="DF7">
            <v>97.428025999999818</v>
          </cell>
          <cell r="DG7">
            <v>200.3684060000005</v>
          </cell>
          <cell r="DH7">
            <v>138.74658799999929</v>
          </cell>
          <cell r="DI7">
            <v>-294.53052199999956</v>
          </cell>
          <cell r="DJ7">
            <v>898.91733400000021</v>
          </cell>
          <cell r="DK7">
            <v>-119.73567800000023</v>
          </cell>
          <cell r="DL7">
            <v>-149.92264799999953</v>
          </cell>
          <cell r="DM7">
            <v>-119.36529700000051</v>
          </cell>
          <cell r="DN7">
            <v>258.20275199999969</v>
          </cell>
          <cell r="DO7">
            <v>-478.35242099999937</v>
          </cell>
          <cell r="DP7">
            <v>159.8163519999996</v>
          </cell>
          <cell r="DQ7">
            <v>-121.48560999999972</v>
          </cell>
          <cell r="DR7">
            <v>785.22145799999953</v>
          </cell>
          <cell r="DS7">
            <v>-258.27793299999985</v>
          </cell>
          <cell r="DT7">
            <v>-15.196616999999833</v>
          </cell>
          <cell r="DU7">
            <v>-249.30257700000016</v>
          </cell>
          <cell r="DV7">
            <v>356.14407800000049</v>
          </cell>
          <cell r="DW7">
            <v>-70.453726000000188</v>
          </cell>
          <cell r="DX7">
            <v>-513.78671200000031</v>
          </cell>
          <cell r="DY7">
            <v>703.20857099999967</v>
          </cell>
          <cell r="DZ7">
            <v>-43.225824999999759</v>
          </cell>
          <cell r="EA7">
            <v>397.77338900000018</v>
          </cell>
          <cell r="EB7">
            <v>327.43416799999977</v>
          </cell>
          <cell r="EC7">
            <v>127.36455700000033</v>
          </cell>
          <cell r="ED7">
            <v>165.00745500000039</v>
          </cell>
          <cell r="EE7">
            <v>31.250851999999668</v>
          </cell>
          <cell r="EF7">
            <v>-1031.87611631</v>
          </cell>
          <cell r="EG7">
            <v>144.66518799999994</v>
          </cell>
          <cell r="EH7">
            <v>235.41819417000033</v>
          </cell>
          <cell r="EI7">
            <v>-96.626470260000588</v>
          </cell>
          <cell r="EJ7">
            <v>-347.95343430000003</v>
          </cell>
          <cell r="EK7">
            <v>-118.42667452999967</v>
          </cell>
          <cell r="EL7">
            <v>395.0064957200002</v>
          </cell>
          <cell r="EM7">
            <v>-351.10590555000044</v>
          </cell>
          <cell r="EN7">
            <v>-302.51007118999973</v>
          </cell>
          <cell r="EO7">
            <v>141.05776682999999</v>
          </cell>
          <cell r="EP7">
            <v>-259.18116344000146</v>
          </cell>
          <cell r="EQ7">
            <v>61.485774810001317</v>
          </cell>
          <cell r="ER7">
            <v>12.923296609999966</v>
          </cell>
          <cell r="ES7">
            <v>68.086961460000111</v>
          </cell>
          <cell r="ET7">
            <v>-378.68087845000002</v>
          </cell>
          <cell r="EU7">
            <v>271.57096907999903</v>
          </cell>
          <cell r="EV7">
            <v>-38.566536619999056</v>
          </cell>
          <cell r="EW7">
            <v>18.984940649999999</v>
          </cell>
          <cell r="EX7">
            <v>237.75480775000005</v>
          </cell>
          <cell r="EY7">
            <v>21.226203059999989</v>
          </cell>
          <cell r="EZ7">
            <v>-11.400985859999992</v>
          </cell>
          <cell r="FA7">
            <v>72.220261859999937</v>
          </cell>
          <cell r="FB7">
            <v>290.56975906000002</v>
          </cell>
          <cell r="FC7">
            <v>90.764062910000121</v>
          </cell>
          <cell r="FD7">
            <v>82.084059400000115</v>
          </cell>
          <cell r="FE7">
            <v>-518.15864849000036</v>
          </cell>
          <cell r="FF7">
            <v>-7.1755414599997493</v>
          </cell>
        </row>
        <row r="12">
          <cell r="S12">
            <v>-71.340000000000146</v>
          </cell>
          <cell r="T12">
            <v>26.719999999999914</v>
          </cell>
          <cell r="U12">
            <v>-25.32000000000005</v>
          </cell>
          <cell r="V12">
            <v>-100.62999999999988</v>
          </cell>
          <cell r="W12">
            <v>252.79000000000002</v>
          </cell>
          <cell r="X12">
            <v>-286.59999999999997</v>
          </cell>
          <cell r="Y12">
            <v>133.82999999999993</v>
          </cell>
          <cell r="Z12">
            <v>-61.160000000000082</v>
          </cell>
          <cell r="AA12">
            <v>-13.50999999999982</v>
          </cell>
          <cell r="AB12">
            <v>19.019999999999925</v>
          </cell>
          <cell r="AC12">
            <v>50.580000000000041</v>
          </cell>
          <cell r="AD12">
            <v>-97.800000000000068</v>
          </cell>
          <cell r="AE12">
            <v>2.6000000000000227</v>
          </cell>
          <cell r="AF12">
            <v>10.640000000000043</v>
          </cell>
          <cell r="AG12">
            <v>-104.59999999999997</v>
          </cell>
          <cell r="AH12">
            <v>163.66999999999985</v>
          </cell>
          <cell r="AI12">
            <v>-5.4799999999999045</v>
          </cell>
          <cell r="AJ12">
            <v>-60.470000000000027</v>
          </cell>
          <cell r="AK12">
            <v>-32.530000000000086</v>
          </cell>
          <cell r="AL12">
            <v>-96.57999999999987</v>
          </cell>
          <cell r="AM12">
            <v>18.900000000000034</v>
          </cell>
          <cell r="AN12">
            <v>-22.3900000000001</v>
          </cell>
          <cell r="AO12">
            <v>-18.879999999999995</v>
          </cell>
          <cell r="AP12">
            <v>6.5099999999999909</v>
          </cell>
          <cell r="AQ12">
            <v>148.84000000000003</v>
          </cell>
          <cell r="AR12">
            <v>199.56</v>
          </cell>
          <cell r="AS12">
            <v>-23.990000000000066</v>
          </cell>
          <cell r="AT12">
            <v>77.06</v>
          </cell>
          <cell r="AU12">
            <v>-69.330000000000041</v>
          </cell>
          <cell r="AV12">
            <v>13.280000000000143</v>
          </cell>
          <cell r="AW12">
            <v>-409.64</v>
          </cell>
          <cell r="AX12">
            <v>7.4799999999999613</v>
          </cell>
          <cell r="AY12">
            <v>19.180000000000121</v>
          </cell>
          <cell r="AZ12">
            <v>-13.630000000000052</v>
          </cell>
          <cell r="BA12">
            <v>9.1999999999999886</v>
          </cell>
          <cell r="BB12">
            <v>2.3299999999999272</v>
          </cell>
          <cell r="BC12">
            <v>7.1800000000000068</v>
          </cell>
          <cell r="BD12">
            <v>50.36000000000007</v>
          </cell>
          <cell r="BE12">
            <v>-45.150000000000205</v>
          </cell>
          <cell r="BF12">
            <v>37.940000000000168</v>
          </cell>
          <cell r="BG12">
            <v>-19.489999999999895</v>
          </cell>
          <cell r="BH12">
            <v>-18.610000000000184</v>
          </cell>
          <cell r="BI12">
            <v>15.940000000000055</v>
          </cell>
          <cell r="BJ12">
            <v>-11.669999999999959</v>
          </cell>
          <cell r="BK12">
            <v>19.569999999999993</v>
          </cell>
          <cell r="BL12">
            <v>20.10000000000008</v>
          </cell>
          <cell r="BM12">
            <v>1.2299999999999613</v>
          </cell>
          <cell r="BN12">
            <v>0.25999999999987722</v>
          </cell>
          <cell r="BO12">
            <v>7.4100000000000819</v>
          </cell>
          <cell r="BP12">
            <v>13.189999999999998</v>
          </cell>
          <cell r="BQ12">
            <v>-32.999999999999943</v>
          </cell>
          <cell r="BR12">
            <v>63.719999999999914</v>
          </cell>
          <cell r="BS12">
            <v>-72.720000000000027</v>
          </cell>
          <cell r="BT12">
            <v>-6.7199999999999136</v>
          </cell>
          <cell r="BU12">
            <v>-6.6200000000000614</v>
          </cell>
          <cell r="BV12">
            <v>-7.5100000000001046</v>
          </cell>
          <cell r="BW12">
            <v>8.2000000000001023</v>
          </cell>
          <cell r="BX12">
            <v>32.129999999999995</v>
          </cell>
          <cell r="BY12">
            <v>58.650000000000091</v>
          </cell>
          <cell r="BZ12">
            <v>-44.880000000000052</v>
          </cell>
          <cell r="CA12">
            <v>-31.090000000000032</v>
          </cell>
          <cell r="CB12">
            <v>15.839999999999975</v>
          </cell>
          <cell r="CC12">
            <v>15.999999999999886</v>
          </cell>
          <cell r="CD12">
            <v>44.260000000000218</v>
          </cell>
          <cell r="CE12">
            <v>-52.180000000000064</v>
          </cell>
          <cell r="CF12">
            <v>-39.720000000000027</v>
          </cell>
          <cell r="CG12">
            <v>21.290000000000077</v>
          </cell>
          <cell r="CH12">
            <v>-14.180000000000064</v>
          </cell>
          <cell r="CI12">
            <v>16.789999999999964</v>
          </cell>
          <cell r="CJ12">
            <v>8.2699999999999818</v>
          </cell>
          <cell r="CK12">
            <v>-26.019999999999868</v>
          </cell>
          <cell r="CL12">
            <v>69.6099999999999</v>
          </cell>
          <cell r="CM12">
            <v>-72.330000000000155</v>
          </cell>
          <cell r="CN12">
            <v>10.670000000000073</v>
          </cell>
          <cell r="CO12">
            <v>-13.759999999999877</v>
          </cell>
          <cell r="CP12">
            <v>59.19</v>
          </cell>
          <cell r="CQ12">
            <v>-9.9000000000000341</v>
          </cell>
          <cell r="CR12">
            <v>-16.869999999999948</v>
          </cell>
          <cell r="CS12">
            <v>9.6200000000000614</v>
          </cell>
          <cell r="CT12">
            <v>-26.07000000000005</v>
          </cell>
          <cell r="CU12">
            <v>33.360000000000014</v>
          </cell>
          <cell r="CV12">
            <v>0.79999999999995453</v>
          </cell>
          <cell r="CW12">
            <v>-43.350000000000136</v>
          </cell>
          <cell r="CX12">
            <v>-3.9299999999997226</v>
          </cell>
          <cell r="CY12">
            <v>20.689999999999941</v>
          </cell>
          <cell r="CZ12">
            <v>42.489999999999895</v>
          </cell>
          <cell r="DA12">
            <v>-96.569999999999936</v>
          </cell>
          <cell r="DB12">
            <v>48.769999999999982</v>
          </cell>
          <cell r="DC12">
            <v>-4.8300000000000409</v>
          </cell>
          <cell r="DD12">
            <v>-7.3400000000000318</v>
          </cell>
          <cell r="DE12">
            <v>-43.39999999999992</v>
          </cell>
          <cell r="DF12">
            <v>-3.3300000000000978</v>
          </cell>
          <cell r="DG12">
            <v>13.420000000000073</v>
          </cell>
          <cell r="DH12">
            <v>-9.0600000000000023</v>
          </cell>
          <cell r="DI12">
            <v>22.379999999999939</v>
          </cell>
          <cell r="DJ12">
            <v>18.370000000000118</v>
          </cell>
          <cell r="DK12">
            <v>40.149999999999977</v>
          </cell>
          <cell r="DL12">
            <v>-40.580000000000098</v>
          </cell>
          <cell r="DM12">
            <v>24.379999999999995</v>
          </cell>
          <cell r="DN12">
            <v>24.659999999999911</v>
          </cell>
          <cell r="DO12">
            <v>-27.561206999999854</v>
          </cell>
          <cell r="DP12">
            <v>-12.696478999999954</v>
          </cell>
          <cell r="DQ12">
            <v>-12.621299000000135</v>
          </cell>
          <cell r="DR12">
            <v>2.5682469999999284</v>
          </cell>
          <cell r="DS12">
            <v>8.6526090000002114</v>
          </cell>
          <cell r="DT12">
            <v>-2.5460939999999255</v>
          </cell>
          <cell r="DU12">
            <v>-11.538255000000163</v>
          </cell>
          <cell r="DV12">
            <v>5.7140650000001187</v>
          </cell>
          <cell r="DW12">
            <v>14.312877999999955</v>
          </cell>
          <cell r="DX12">
            <v>8.5417550000000801</v>
          </cell>
          <cell r="DY12">
            <v>23.15127700000005</v>
          </cell>
          <cell r="DZ12">
            <v>4.0864169999999262</v>
          </cell>
          <cell r="EA12">
            <v>-3.8275160000000028</v>
          </cell>
          <cell r="EB12">
            <v>-17.878094000000146</v>
          </cell>
          <cell r="EC12">
            <v>32.908780999999976</v>
          </cell>
          <cell r="ED12">
            <v>24.32574800000009</v>
          </cell>
          <cell r="EE12">
            <v>7.3908099999999877</v>
          </cell>
          <cell r="EF12">
            <v>7.1017340000000786</v>
          </cell>
          <cell r="EG12">
            <v>11.015872999999942</v>
          </cell>
          <cell r="EH12">
            <v>14.845788999999968</v>
          </cell>
          <cell r="EI12">
            <v>-17.756656000000021</v>
          </cell>
          <cell r="EJ12">
            <v>31.859668000000056</v>
          </cell>
          <cell r="EK12">
            <v>-9.1448260000000801</v>
          </cell>
          <cell r="EL12">
            <v>71.713184000000012</v>
          </cell>
          <cell r="EM12">
            <v>-69.752063000000078</v>
          </cell>
          <cell r="EN12">
            <v>18.294608000000153</v>
          </cell>
          <cell r="EO12">
            <v>-3.5160160000002634</v>
          </cell>
          <cell r="EP12">
            <v>-12.170715000000882</v>
          </cell>
          <cell r="EQ12">
            <v>-18.259617999998909</v>
          </cell>
          <cell r="ER12">
            <v>-1.3860949999998411</v>
          </cell>
          <cell r="ES12">
            <v>-5.9769930000002205</v>
          </cell>
          <cell r="ET12">
            <v>-19.95535499999994</v>
          </cell>
          <cell r="EU12">
            <v>12.226671000000124</v>
          </cell>
          <cell r="EV12">
            <v>-8.0442660000001069</v>
          </cell>
          <cell r="EW12">
            <v>-11.484769000000028</v>
          </cell>
          <cell r="EX12">
            <v>14.614571999999953</v>
          </cell>
          <cell r="EY12">
            <v>-17.840508999999884</v>
          </cell>
          <cell r="EZ12">
            <v>16.096848999999906</v>
          </cell>
          <cell r="FA12">
            <v>25.910010000000057</v>
          </cell>
          <cell r="FB12">
            <v>-23.587325999999962</v>
          </cell>
          <cell r="FC12">
            <v>48.656379000000015</v>
          </cell>
          <cell r="FD12">
            <v>-59.566103999999996</v>
          </cell>
          <cell r="FE12">
            <v>23.189494000000082</v>
          </cell>
          <cell r="FF12">
            <v>-15.96721400000024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-1.0000000031595846E-5</v>
          </cell>
          <cell r="W24">
            <v>0</v>
          </cell>
          <cell r="X24">
            <v>0</v>
          </cell>
          <cell r="Y24">
            <v>9.8804340000015145E-2</v>
          </cell>
          <cell r="Z24">
            <v>0</v>
          </cell>
          <cell r="AA24">
            <v>0</v>
          </cell>
          <cell r="AB24">
            <v>10</v>
          </cell>
          <cell r="AC24">
            <v>0</v>
          </cell>
          <cell r="AD24">
            <v>-1.0000000031595846E-5</v>
          </cell>
          <cell r="AE24">
            <v>-10.000000000000028</v>
          </cell>
          <cell r="AF24">
            <v>0</v>
          </cell>
          <cell r="AG24">
            <v>0</v>
          </cell>
          <cell r="AH24">
            <v>0</v>
          </cell>
          <cell r="AI24">
            <v>-0.17601000000001932</v>
          </cell>
          <cell r="AJ24">
            <v>0</v>
          </cell>
          <cell r="AK24">
            <v>0</v>
          </cell>
          <cell r="AL24">
            <v>0</v>
          </cell>
          <cell r="AM24">
            <v>-9.5039746900000068</v>
          </cell>
          <cell r="AN24">
            <v>0.61264082000002418</v>
          </cell>
          <cell r="AO24">
            <v>5.038200000001325E-2</v>
          </cell>
          <cell r="AP24">
            <v>0.28163199999997346</v>
          </cell>
          <cell r="AQ24">
            <v>0</v>
          </cell>
          <cell r="AR24">
            <v>0</v>
          </cell>
          <cell r="AS24">
            <v>6.8799999999669126E-3</v>
          </cell>
          <cell r="AT24">
            <v>-9.8056690699999649</v>
          </cell>
          <cell r="AU24">
            <v>-8.1099999999878492E-4</v>
          </cell>
          <cell r="AV24">
            <v>-11.514277590000006</v>
          </cell>
          <cell r="AW24">
            <v>0</v>
          </cell>
          <cell r="AX24">
            <v>-3.7519999999915399E-3</v>
          </cell>
          <cell r="AY24">
            <v>0</v>
          </cell>
          <cell r="AZ24">
            <v>0</v>
          </cell>
          <cell r="BA24">
            <v>0</v>
          </cell>
          <cell r="BB24">
            <v>-1.9997010000000159</v>
          </cell>
          <cell r="BC24">
            <v>-5.0000000001659828E-4</v>
          </cell>
          <cell r="BD24">
            <v>0</v>
          </cell>
          <cell r="BE24">
            <v>-9.9999999747524271E-6</v>
          </cell>
          <cell r="BF24">
            <v>-1.0000000031595846E-5</v>
          </cell>
          <cell r="BG24">
            <v>0</v>
          </cell>
          <cell r="BH24">
            <v>0</v>
          </cell>
          <cell r="BI24">
            <v>0</v>
          </cell>
          <cell r="BJ24">
            <v>1.0000000000331966E-3</v>
          </cell>
          <cell r="BK24">
            <v>0</v>
          </cell>
          <cell r="BL24">
            <v>0</v>
          </cell>
          <cell r="BM24">
            <v>1.8559999999752108E-3</v>
          </cell>
          <cell r="BN24">
            <v>-6.7375999998375846E-4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1.0165999999969699E-2</v>
          </cell>
          <cell r="BU24">
            <v>0</v>
          </cell>
          <cell r="BV24">
            <v>2.8421709430404007E-14</v>
          </cell>
          <cell r="BW24">
            <v>0</v>
          </cell>
          <cell r="BX24">
            <v>0</v>
          </cell>
          <cell r="BY24">
            <v>0</v>
          </cell>
          <cell r="BZ24">
            <v>7.339999999999236E-2</v>
          </cell>
          <cell r="CA24">
            <v>0</v>
          </cell>
          <cell r="CB24">
            <v>9.0461000002051151E-4</v>
          </cell>
          <cell r="CC24">
            <v>-7.3400000000049204E-2</v>
          </cell>
          <cell r="CD24">
            <v>0</v>
          </cell>
          <cell r="CE24">
            <v>0</v>
          </cell>
          <cell r="CF24">
            <v>0.10026752000004535</v>
          </cell>
          <cell r="CG24">
            <v>0</v>
          </cell>
          <cell r="CH24">
            <v>0</v>
          </cell>
          <cell r="CI24">
            <v>0</v>
          </cell>
          <cell r="CJ24">
            <v>-8.4100000003672903E-4</v>
          </cell>
          <cell r="CK24">
            <v>0</v>
          </cell>
          <cell r="CL24">
            <v>-1.2639999999919382E-3</v>
          </cell>
          <cell r="CM24">
            <v>0</v>
          </cell>
          <cell r="CN24">
            <v>0</v>
          </cell>
          <cell r="CO24">
            <v>2.8421709430404007E-14</v>
          </cell>
          <cell r="CP24">
            <v>0</v>
          </cell>
          <cell r="CQ24">
            <v>7.9999999996971383E-4</v>
          </cell>
          <cell r="CR24">
            <v>0</v>
          </cell>
          <cell r="CS24">
            <v>0</v>
          </cell>
          <cell r="CT24">
            <v>0.17501500000003034</v>
          </cell>
          <cell r="CU24">
            <v>0</v>
          </cell>
          <cell r="CV24">
            <v>-4.640799999998535E-2</v>
          </cell>
          <cell r="CW24">
            <v>0</v>
          </cell>
          <cell r="CX24">
            <v>1.8799999999941974E-2</v>
          </cell>
          <cell r="CY24">
            <v>0</v>
          </cell>
          <cell r="CZ24">
            <v>470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69.999999999999943</v>
          </cell>
          <cell r="DG24">
            <v>30</v>
          </cell>
          <cell r="DH24">
            <v>10</v>
          </cell>
          <cell r="DI24">
            <v>0</v>
          </cell>
          <cell r="DJ24">
            <v>69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6.4064000000144006E-2</v>
          </cell>
          <cell r="DP24">
            <v>0</v>
          </cell>
          <cell r="DQ24">
            <v>0</v>
          </cell>
          <cell r="DR24">
            <v>0</v>
          </cell>
          <cell r="DS24">
            <v>4.038500000001477E-2</v>
          </cell>
          <cell r="DT24">
            <v>0</v>
          </cell>
          <cell r="DU24">
            <v>0</v>
          </cell>
          <cell r="DV24">
            <v>-2.9524000001401873E-4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1.19399999999996</v>
          </cell>
          <cell r="EE24">
            <v>0</v>
          </cell>
          <cell r="EF24">
            <v>0</v>
          </cell>
          <cell r="EG24">
            <v>0</v>
          </cell>
          <cell r="EH24">
            <v>6.0402884600000561</v>
          </cell>
          <cell r="EI24">
            <v>4.0681983499998751</v>
          </cell>
          <cell r="EJ24">
            <v>1.7819582899999205</v>
          </cell>
          <cell r="EK24">
            <v>1.3410000000021682E-2</v>
          </cell>
          <cell r="EL24">
            <v>2.5703620000058436E-2</v>
          </cell>
          <cell r="EM24">
            <v>1.3359999999920547E-2</v>
          </cell>
          <cell r="EN24">
            <v>0</v>
          </cell>
          <cell r="EO24">
            <v>3.8762646299999233</v>
          </cell>
          <cell r="EP24">
            <v>1.336700000001656E-2</v>
          </cell>
          <cell r="EQ24">
            <v>0</v>
          </cell>
          <cell r="ER24">
            <v>0</v>
          </cell>
          <cell r="ES24">
            <v>0.83159999999998035</v>
          </cell>
          <cell r="ET24">
            <v>-75.513301209999895</v>
          </cell>
          <cell r="EU24">
            <v>2.7321940000092582E-2</v>
          </cell>
          <cell r="EV24">
            <v>0.85738427000001138</v>
          </cell>
          <cell r="EW24">
            <v>0</v>
          </cell>
          <cell r="EX24">
            <v>1.3414999999895372E-2</v>
          </cell>
          <cell r="EY24">
            <v>2.7596560000120007E-2</v>
          </cell>
          <cell r="EZ24">
            <v>0</v>
          </cell>
          <cell r="FA24">
            <v>4.1284439999799361E-2</v>
          </cell>
          <cell r="FB24">
            <v>5.3238072300001704</v>
          </cell>
          <cell r="FC24">
            <v>9.4419999998081039E-3</v>
          </cell>
          <cell r="FD24">
            <v>2.8152210000143896E-2</v>
          </cell>
          <cell r="FE24">
            <v>1.340000000004693E-2</v>
          </cell>
          <cell r="FF24">
            <v>14.782327369999962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-2136.5459526600002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64.831129189999999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</row>
        <row r="41">
          <cell r="S41">
            <v>-335.74080067000068</v>
          </cell>
          <cell r="T41">
            <v>233.62498492999975</v>
          </cell>
          <cell r="U41">
            <v>14.320993459999954</v>
          </cell>
          <cell r="V41">
            <v>113.37099601</v>
          </cell>
          <cell r="W41">
            <v>-36.384308089999649</v>
          </cell>
          <cell r="X41">
            <v>112.40134704999946</v>
          </cell>
          <cell r="Y41">
            <v>129.73750276999999</v>
          </cell>
          <cell r="Z41">
            <v>20.023251060000348</v>
          </cell>
          <cell r="AA41">
            <v>-163.65237842000033</v>
          </cell>
          <cell r="AB41">
            <v>-83.359749679999823</v>
          </cell>
          <cell r="AC41">
            <v>10.208030909999252</v>
          </cell>
          <cell r="AD41">
            <v>-6.9082395499985978</v>
          </cell>
          <cell r="AE41">
            <v>141.86731954000061</v>
          </cell>
          <cell r="AF41">
            <v>14.452726880000682</v>
          </cell>
          <cell r="AG41">
            <v>-1.5793326500006515</v>
          </cell>
          <cell r="AH41">
            <v>-147.19581679000066</v>
          </cell>
          <cell r="AI41">
            <v>57.134111420000863</v>
          </cell>
          <cell r="AJ41">
            <v>-79.072820310001589</v>
          </cell>
          <cell r="AK41">
            <v>-14.327419329999884</v>
          </cell>
          <cell r="AL41">
            <v>216.47465530000045</v>
          </cell>
          <cell r="AM41">
            <v>-7.1964959299998554</v>
          </cell>
          <cell r="AN41">
            <v>15.148277370000415</v>
          </cell>
          <cell r="AO41">
            <v>-3.8606593199997405</v>
          </cell>
          <cell r="AP41">
            <v>-290.82591626000067</v>
          </cell>
          <cell r="AQ41">
            <v>-151.10716185000001</v>
          </cell>
          <cell r="AR41">
            <v>-184.48899698000014</v>
          </cell>
          <cell r="AS41">
            <v>2.4904592500001854</v>
          </cell>
          <cell r="AT41">
            <v>37.961010960000294</v>
          </cell>
          <cell r="AU41">
            <v>27.808459419999508</v>
          </cell>
          <cell r="AV41">
            <v>-55.5762692899998</v>
          </cell>
          <cell r="AW41">
            <v>26.23599288000014</v>
          </cell>
          <cell r="AX41">
            <v>-40.593614930000513</v>
          </cell>
          <cell r="AY41">
            <v>139.33125794000034</v>
          </cell>
          <cell r="AZ41">
            <v>-11.915985220000948</v>
          </cell>
          <cell r="BA41">
            <v>27.258183970000573</v>
          </cell>
          <cell r="BB41">
            <v>-34.740623770000184</v>
          </cell>
          <cell r="BC41">
            <v>-132.36024483999972</v>
          </cell>
          <cell r="BD41">
            <v>111.41844099000082</v>
          </cell>
          <cell r="BE41">
            <v>84.546549780000078</v>
          </cell>
          <cell r="BF41">
            <v>-32.128583940000226</v>
          </cell>
          <cell r="BG41">
            <v>118.48341516000028</v>
          </cell>
          <cell r="BH41">
            <v>147.56665389000045</v>
          </cell>
          <cell r="BI41">
            <v>-129.05427033000069</v>
          </cell>
          <cell r="BJ41">
            <v>-130.7883927300004</v>
          </cell>
          <cell r="BK41">
            <v>94.02953473999969</v>
          </cell>
          <cell r="BL41">
            <v>52.746434500000305</v>
          </cell>
          <cell r="BM41">
            <v>-145.35073313999965</v>
          </cell>
          <cell r="BN41">
            <v>-34.085952099999304</v>
          </cell>
          <cell r="BO41">
            <v>153.66979903999845</v>
          </cell>
          <cell r="BP41">
            <v>9.164999660000376</v>
          </cell>
          <cell r="BQ41">
            <v>-42.238521149999542</v>
          </cell>
          <cell r="BR41">
            <v>-121.99162127000045</v>
          </cell>
          <cell r="BS41">
            <v>38.700966829999743</v>
          </cell>
          <cell r="BT41">
            <v>56.879416439999659</v>
          </cell>
          <cell r="BU41">
            <v>-47.022891969999364</v>
          </cell>
          <cell r="BV41">
            <v>17.154355959999975</v>
          </cell>
          <cell r="BW41">
            <v>-50.381945060000362</v>
          </cell>
          <cell r="BX41">
            <v>200.21022962999905</v>
          </cell>
          <cell r="BY41">
            <v>-23.456343479999305</v>
          </cell>
          <cell r="BZ41">
            <v>-252.40025754999988</v>
          </cell>
          <cell r="CA41">
            <v>69.575232150000829</v>
          </cell>
          <cell r="CB41">
            <v>60.855260639999415</v>
          </cell>
          <cell r="CC41">
            <v>-101.29525794999927</v>
          </cell>
          <cell r="CD41">
            <v>9.1673197299992353</v>
          </cell>
          <cell r="CE41">
            <v>-0.78197632999945199</v>
          </cell>
          <cell r="CF41">
            <v>-67.030718749999778</v>
          </cell>
          <cell r="CG41">
            <v>254.58766278999974</v>
          </cell>
          <cell r="CH41">
            <v>-172.69603052000048</v>
          </cell>
          <cell r="CI41">
            <v>-106.68570205999958</v>
          </cell>
          <cell r="CJ41">
            <v>-10.305142769999748</v>
          </cell>
          <cell r="CK41">
            <v>-9.44314981000025</v>
          </cell>
          <cell r="CL41">
            <v>-254.26539813999989</v>
          </cell>
          <cell r="CM41">
            <v>-78.449011079999991</v>
          </cell>
          <cell r="CN41">
            <v>50.876382859999694</v>
          </cell>
          <cell r="CO41">
            <v>58.01616633670028</v>
          </cell>
          <cell r="CP41">
            <v>17.871633637678769</v>
          </cell>
          <cell r="CQ41">
            <v>-14.238911634379292</v>
          </cell>
          <cell r="CR41">
            <v>-4.4729535100000248</v>
          </cell>
          <cell r="CS41">
            <v>-47.609840029999759</v>
          </cell>
          <cell r="CT41">
            <v>1.7230369999997492</v>
          </cell>
          <cell r="CU41">
            <v>37.810748129999865</v>
          </cell>
          <cell r="CV41">
            <v>78.78288363000047</v>
          </cell>
          <cell r="CW41">
            <v>88.301575355682871</v>
          </cell>
          <cell r="CX41">
            <v>-134.70587078618701</v>
          </cell>
          <cell r="CY41">
            <v>5.8574354705042424</v>
          </cell>
          <cell r="CZ41">
            <v>30.333799159999671</v>
          </cell>
          <cell r="DA41">
            <v>-3.2032113999994181</v>
          </cell>
          <cell r="DB41">
            <v>-5.0608069100003377</v>
          </cell>
          <cell r="DC41">
            <v>3.6708445200001734</v>
          </cell>
          <cell r="DD41">
            <v>7.0935401799997635</v>
          </cell>
          <cell r="DE41">
            <v>25.468927209999947</v>
          </cell>
          <cell r="DF41">
            <v>8.8939230199998747</v>
          </cell>
          <cell r="DG41">
            <v>130.85071673000039</v>
          </cell>
          <cell r="DH41">
            <v>-47.640801479999936</v>
          </cell>
          <cell r="DI41">
            <v>-24.110875950000263</v>
          </cell>
          <cell r="DJ41">
            <v>-2.855514189999667</v>
          </cell>
          <cell r="DK41">
            <v>-12.358444640000471</v>
          </cell>
          <cell r="DL41">
            <v>5.0097723000003498</v>
          </cell>
          <cell r="DM41">
            <v>185.12113251000034</v>
          </cell>
          <cell r="DN41">
            <v>56.326391869999952</v>
          </cell>
          <cell r="DO41">
            <v>-9.3450833000006241</v>
          </cell>
          <cell r="DP41">
            <v>-12.75435281</v>
          </cell>
          <cell r="DQ41">
            <v>2378.1436613799997</v>
          </cell>
          <cell r="DR41">
            <v>-13.042006380000203</v>
          </cell>
          <cell r="DS41">
            <v>-8.097425869998915</v>
          </cell>
          <cell r="DT41">
            <v>-15.690636840001389</v>
          </cell>
          <cell r="DU41">
            <v>-72.151720539998678</v>
          </cell>
          <cell r="DV41">
            <v>-73.708270940000148</v>
          </cell>
          <cell r="DW41">
            <v>-4.2647178500010341</v>
          </cell>
          <cell r="DX41">
            <v>5.0564002300016</v>
          </cell>
          <cell r="DY41">
            <v>-64.761938400000872</v>
          </cell>
          <cell r="DZ41">
            <v>-41.398802009999599</v>
          </cell>
          <cell r="EA41">
            <v>-14.296867370000655</v>
          </cell>
          <cell r="EB41">
            <v>-42.169179479999002</v>
          </cell>
          <cell r="EC41">
            <v>-54.564566930000183</v>
          </cell>
          <cell r="ED41">
            <v>-127.40484089000074</v>
          </cell>
          <cell r="EE41">
            <v>-79.547545950000313</v>
          </cell>
          <cell r="EF41">
            <v>-130.12130791999971</v>
          </cell>
          <cell r="EG41">
            <v>-18.53805611000007</v>
          </cell>
          <cell r="EH41">
            <v>-62.945500060000086</v>
          </cell>
          <cell r="EI41">
            <v>2.2870579200004215</v>
          </cell>
          <cell r="EJ41">
            <v>-3.8398039900002914</v>
          </cell>
          <cell r="EK41">
            <v>4.8465208699999494</v>
          </cell>
          <cell r="EL41">
            <v>-21.54808894999951</v>
          </cell>
          <cell r="EM41">
            <v>-3.7056555700000899</v>
          </cell>
          <cell r="EN41">
            <v>36.082317119999971</v>
          </cell>
          <cell r="EO41">
            <v>17.313004640000145</v>
          </cell>
          <cell r="EP41">
            <v>17.004048740000144</v>
          </cell>
          <cell r="EQ41">
            <v>64.000690459999078</v>
          </cell>
          <cell r="ER41">
            <v>45.625574380000216</v>
          </cell>
          <cell r="ES41">
            <v>47.177247340000577</v>
          </cell>
          <cell r="ET41">
            <v>-6.7991178500005844</v>
          </cell>
          <cell r="EU41">
            <v>-11.664799249999305</v>
          </cell>
          <cell r="EV41">
            <v>-11.415511160001188</v>
          </cell>
          <cell r="EW41">
            <v>1.7992104200002359</v>
          </cell>
          <cell r="EX41">
            <v>12.070815019999827</v>
          </cell>
          <cell r="EY41">
            <v>-7.7170754899998428</v>
          </cell>
          <cell r="EZ41">
            <v>-15.323076820000097</v>
          </cell>
          <cell r="FA41">
            <v>283.35460912999952</v>
          </cell>
          <cell r="FB41">
            <v>-77.871785519999321</v>
          </cell>
          <cell r="FC41">
            <v>-4.0148609999960172E-2</v>
          </cell>
          <cell r="FD41">
            <v>-1.0132434900006047</v>
          </cell>
          <cell r="FE41">
            <v>34.384713490001559</v>
          </cell>
          <cell r="FF41">
            <v>-27.510522810000111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14.01093</v>
          </cell>
          <cell r="BH42">
            <v>0</v>
          </cell>
          <cell r="BI42">
            <v>0</v>
          </cell>
          <cell r="BJ42">
            <v>13.669775150000001</v>
          </cell>
          <cell r="BK42">
            <v>0</v>
          </cell>
          <cell r="BL42">
            <v>0</v>
          </cell>
          <cell r="BM42">
            <v>13.53802288</v>
          </cell>
          <cell r="BN42">
            <v>0</v>
          </cell>
          <cell r="BO42">
            <v>0</v>
          </cell>
          <cell r="BP42">
            <v>12.15996423</v>
          </cell>
          <cell r="BQ42">
            <v>0</v>
          </cell>
          <cell r="BR42">
            <v>0</v>
          </cell>
          <cell r="BS42">
            <v>11.764376000000006</v>
          </cell>
          <cell r="BT42">
            <v>0</v>
          </cell>
          <cell r="BU42">
            <v>0</v>
          </cell>
          <cell r="BV42">
            <v>11.617760000000004</v>
          </cell>
          <cell r="BW42">
            <v>0</v>
          </cell>
          <cell r="BX42">
            <v>0</v>
          </cell>
          <cell r="BY42">
            <v>11.026926489999994</v>
          </cell>
          <cell r="BZ42">
            <v>0</v>
          </cell>
          <cell r="CA42">
            <v>0</v>
          </cell>
          <cell r="CB42">
            <v>10.663834940000001</v>
          </cell>
          <cell r="CC42">
            <v>0</v>
          </cell>
          <cell r="CD42">
            <v>0</v>
          </cell>
          <cell r="CE42">
            <v>10.12796118</v>
          </cell>
          <cell r="CF42">
            <v>0</v>
          </cell>
          <cell r="CG42">
            <v>0</v>
          </cell>
          <cell r="CH42">
            <v>9.7123298500000033</v>
          </cell>
          <cell r="CI42">
            <v>0</v>
          </cell>
          <cell r="CJ42">
            <v>0</v>
          </cell>
          <cell r="CK42">
            <v>8.8210996600000016</v>
          </cell>
          <cell r="CL42">
            <v>0</v>
          </cell>
          <cell r="CM42">
            <v>0</v>
          </cell>
          <cell r="CN42">
            <v>8.3825627500000053</v>
          </cell>
          <cell r="CO42">
            <v>0</v>
          </cell>
          <cell r="CP42">
            <v>0</v>
          </cell>
          <cell r="CQ42">
            <v>7.2539250000000095</v>
          </cell>
          <cell r="CR42">
            <v>0</v>
          </cell>
          <cell r="CS42">
            <v>0</v>
          </cell>
          <cell r="CT42">
            <v>6.3265748299999984</v>
          </cell>
          <cell r="CU42">
            <v>0</v>
          </cell>
          <cell r="CV42">
            <v>0</v>
          </cell>
          <cell r="CW42">
            <v>5.2382078299999932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24.519019589999999</v>
          </cell>
          <cell r="CQ45">
            <v>12.559298949999999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48.765703239999993</v>
          </cell>
          <cell r="CW45">
            <v>429.52329365999998</v>
          </cell>
          <cell r="CX45">
            <v>-340.94890411999995</v>
          </cell>
          <cell r="CY45">
            <v>25.458384189999975</v>
          </cell>
          <cell r="CZ45">
            <v>196.41249827999999</v>
          </cell>
          <cell r="DA45">
            <v>466.5812310099999</v>
          </cell>
          <cell r="DB45">
            <v>-860.02987738999991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/>
          <cell r="FE45"/>
          <cell r="FF45"/>
        </row>
        <row r="53">
          <cell r="S53">
            <v>72.026542999948973</v>
          </cell>
          <cell r="T53">
            <v>285.52030281304548</v>
          </cell>
          <cell r="U53">
            <v>-136.27410400570386</v>
          </cell>
          <cell r="V53">
            <v>-124.50741934072036</v>
          </cell>
          <cell r="W53">
            <v>-2.9568924331984121</v>
          </cell>
          <cell r="X53">
            <v>-143.79036141113335</v>
          </cell>
          <cell r="Y53">
            <v>90.209893786779574</v>
          </cell>
          <cell r="Z53">
            <v>-128.1962215926128</v>
          </cell>
          <cell r="AA53">
            <v>16.067499990948022</v>
          </cell>
          <cell r="AB53">
            <v>1.3644839630286683</v>
          </cell>
          <cell r="AC53">
            <v>75.276727421266685</v>
          </cell>
          <cell r="AD53">
            <v>262.83700916943451</v>
          </cell>
          <cell r="AE53">
            <v>38.901350647830725</v>
          </cell>
          <cell r="AF53">
            <v>56.577484985656213</v>
          </cell>
          <cell r="AG53">
            <v>-22.549617344152466</v>
          </cell>
          <cell r="AH53">
            <v>-9.3300106667816181</v>
          </cell>
          <cell r="AI53">
            <v>43.77430264355462</v>
          </cell>
          <cell r="AJ53">
            <v>-36.646175929193703</v>
          </cell>
          <cell r="AK53">
            <v>-41.450418210772</v>
          </cell>
          <cell r="AL53">
            <v>-19.913439981579387</v>
          </cell>
          <cell r="AM53">
            <v>78.791452320135562</v>
          </cell>
          <cell r="AN53">
            <v>-49.953706359698714</v>
          </cell>
          <cell r="AO53">
            <v>48.083388171790205</v>
          </cell>
          <cell r="AP53">
            <v>104.90462274279218</v>
          </cell>
          <cell r="AQ53">
            <v>59.36420603088186</v>
          </cell>
          <cell r="AR53">
            <v>-18.309942953388656</v>
          </cell>
          <cell r="AS53">
            <v>252.15515557999998</v>
          </cell>
          <cell r="AT53">
            <v>62.444008941696097</v>
          </cell>
          <cell r="AU53">
            <v>-69.248197463707726</v>
          </cell>
          <cell r="AV53">
            <v>-29.261382029772108</v>
          </cell>
          <cell r="AW53">
            <v>-84.719181536229144</v>
          </cell>
          <cell r="AX53">
            <v>35.320645368178759</v>
          </cell>
          <cell r="AY53">
            <v>90.075204448376894</v>
          </cell>
          <cell r="AZ53">
            <v>414.39531868092524</v>
          </cell>
          <cell r="BA53">
            <v>-1.6729653951415457E-2</v>
          </cell>
          <cell r="BB53">
            <v>106.72285171853048</v>
          </cell>
          <cell r="BC53">
            <v>224.94043562820298</v>
          </cell>
          <cell r="BD53">
            <v>-71.025261178198548</v>
          </cell>
          <cell r="BE53">
            <v>55.855042453001602</v>
          </cell>
          <cell r="BF53">
            <v>916.46287413425614</v>
          </cell>
          <cell r="BG53">
            <v>31.374531738843643</v>
          </cell>
          <cell r="BH53">
            <v>-31.644273975081433</v>
          </cell>
          <cell r="BI53">
            <v>-115.79530156300552</v>
          </cell>
          <cell r="BJ53">
            <v>508.14030208327222</v>
          </cell>
          <cell r="BK53">
            <v>1384.9376419800001</v>
          </cell>
          <cell r="BL53">
            <v>-20.311560090000285</v>
          </cell>
          <cell r="BM53">
            <v>29.61394005999955</v>
          </cell>
          <cell r="BN53">
            <v>42.105840849999595</v>
          </cell>
          <cell r="BO53">
            <v>87.371715441999868</v>
          </cell>
          <cell r="BP53">
            <v>-1993.7676752495997</v>
          </cell>
          <cell r="BQ53">
            <v>-385.18630748300006</v>
          </cell>
          <cell r="BR53">
            <v>-90.131241317400054</v>
          </cell>
          <cell r="BS53">
            <v>-293.57189304539992</v>
          </cell>
          <cell r="BT53">
            <v>-31.036402276400054</v>
          </cell>
          <cell r="BU53">
            <v>-79.230617336599892</v>
          </cell>
          <cell r="BV53">
            <v>-46.943816942199987</v>
          </cell>
          <cell r="BW53">
            <v>7.4837246266000648</v>
          </cell>
          <cell r="BX53">
            <v>460.51231001579998</v>
          </cell>
          <cell r="BY53">
            <v>15.831584930199995</v>
          </cell>
          <cell r="BZ53">
            <v>-173.57398047219999</v>
          </cell>
          <cell r="CA53">
            <v>58.058513156599929</v>
          </cell>
          <cell r="CB53">
            <v>-272.04571519440003</v>
          </cell>
          <cell r="CC53">
            <v>14.684771818399895</v>
          </cell>
          <cell r="CD53">
            <v>-188.62905059920007</v>
          </cell>
          <cell r="CE53">
            <v>86.195694589199945</v>
          </cell>
          <cell r="CF53">
            <v>577.38285548900001</v>
          </cell>
          <cell r="CG53">
            <v>-162.85936884180006</v>
          </cell>
          <cell r="CH53">
            <v>-62.767933298600042</v>
          </cell>
          <cell r="CI53">
            <v>-187.86662878520002</v>
          </cell>
          <cell r="CJ53">
            <v>-126.56004164939998</v>
          </cell>
          <cell r="CK53">
            <v>69.02402660840005</v>
          </cell>
          <cell r="CL53">
            <v>-77.260345219000328</v>
          </cell>
          <cell r="CM53">
            <v>-75.310038989999953</v>
          </cell>
          <cell r="CN53">
            <v>115.63537656599999</v>
          </cell>
          <cell r="CO53">
            <v>1241.1012406581995</v>
          </cell>
          <cell r="CP53">
            <v>-1178.8445367198001</v>
          </cell>
          <cell r="CQ53">
            <v>-98.846794010800124</v>
          </cell>
          <cell r="CR53">
            <v>338.31758645479977</v>
          </cell>
          <cell r="CS53">
            <v>16.637404979199971</v>
          </cell>
          <cell r="CT53">
            <v>-333.74550952220011</v>
          </cell>
          <cell r="CU53">
            <v>597.50173351000012</v>
          </cell>
          <cell r="CV53">
            <v>-450.9930446535293</v>
          </cell>
          <cell r="CW53">
            <v>-102.09503001826033</v>
          </cell>
          <cell r="CX53">
            <v>364.65552969271835</v>
          </cell>
          <cell r="CY53">
            <v>-678.71641573772968</v>
          </cell>
          <cell r="CZ53">
            <v>407.42074889356957</v>
          </cell>
          <cell r="DA53">
            <v>-19.320660569144025</v>
          </cell>
          <cell r="DB53">
            <v>122.36507245119094</v>
          </cell>
          <cell r="DC53">
            <v>-217.18659635517645</v>
          </cell>
          <cell r="DD53">
            <v>153.92347436203045</v>
          </cell>
          <cell r="DE53">
            <v>-73.682477030116388</v>
          </cell>
          <cell r="DF53">
            <v>101.81086583272122</v>
          </cell>
          <cell r="DG53">
            <v>300.42284768504874</v>
          </cell>
          <cell r="DH53">
            <v>-459.3490816338076</v>
          </cell>
          <cell r="DI53">
            <v>104.77890570229931</v>
          </cell>
          <cell r="DJ53">
            <v>461.80627499841353</v>
          </cell>
          <cell r="DK53">
            <v>-135.46515814279871</v>
          </cell>
          <cell r="DL53">
            <v>42.069621176397959</v>
          </cell>
          <cell r="DM53">
            <v>-4.0261993764247563</v>
          </cell>
          <cell r="DN53">
            <v>-145.21154819464869</v>
          </cell>
          <cell r="DO53">
            <v>-180.69627323214172</v>
          </cell>
          <cell r="DP53">
            <v>231.13231814488609</v>
          </cell>
          <cell r="DQ53">
            <v>-25.515247065916697</v>
          </cell>
          <cell r="DR53">
            <v>16.875170422415977</v>
          </cell>
          <cell r="DS53">
            <v>-38.23466066656556</v>
          </cell>
          <cell r="DT53">
            <v>-287.99893789818452</v>
          </cell>
          <cell r="DU53">
            <v>140.15133146062112</v>
          </cell>
          <cell r="DV53">
            <v>119.01824968999949</v>
          </cell>
          <cell r="DW53">
            <v>33.272512727550975</v>
          </cell>
          <cell r="DX53">
            <v>-121.21549225845206</v>
          </cell>
          <cell r="DY53">
            <v>67.101101949396025</v>
          </cell>
          <cell r="DZ53">
            <v>-76.316922565687207</v>
          </cell>
          <cell r="EA53">
            <v>-149.87002942558092</v>
          </cell>
          <cell r="EB53">
            <v>-199.72266981026132</v>
          </cell>
          <cell r="EC53">
            <v>-22.948843916450926</v>
          </cell>
          <cell r="ED53">
            <v>32.117675063708361</v>
          </cell>
          <cell r="EE53">
            <v>-218.22315138746785</v>
          </cell>
          <cell r="EF53">
            <v>197.38668201952623</v>
          </cell>
          <cell r="EG53">
            <v>113.17108653596335</v>
          </cell>
          <cell r="EH53">
            <v>58.017075761286378</v>
          </cell>
          <cell r="EI53">
            <v>-90.166409234722551</v>
          </cell>
          <cell r="EJ53">
            <v>11.934403431869043</v>
          </cell>
          <cell r="EK53">
            <v>-10.305257594575437</v>
          </cell>
          <cell r="EL53">
            <v>-238.97567981811153</v>
          </cell>
          <cell r="EM53">
            <v>-204.39474838414117</v>
          </cell>
          <cell r="EN53">
            <v>-200.39693836063771</v>
          </cell>
          <cell r="EO53">
            <v>199.78293273942273</v>
          </cell>
          <cell r="EP53">
            <v>42.280265598283222</v>
          </cell>
          <cell r="EQ53">
            <v>-38.182318146300702</v>
          </cell>
          <cell r="ER53">
            <v>127.16089972080175</v>
          </cell>
          <cell r="ES53">
            <v>-40.114650208437638</v>
          </cell>
          <cell r="ET53">
            <v>200.09595116793776</v>
          </cell>
          <cell r="EU53">
            <v>-142.97630578082396</v>
          </cell>
          <cell r="EV53">
            <v>10.865468420227899</v>
          </cell>
          <cell r="EW53">
            <v>216.10666829135425</v>
          </cell>
          <cell r="EX53">
            <v>-50.110774413844183</v>
          </cell>
          <cell r="EY53">
            <v>-372.51229063999995</v>
          </cell>
          <cell r="EZ53">
            <v>-38.162056410000105</v>
          </cell>
          <cell r="FA53">
            <v>6.6535055100000022</v>
          </cell>
          <cell r="FB53">
            <v>26.27285618999997</v>
          </cell>
          <cell r="FC53">
            <v>-17.26045903000005</v>
          </cell>
          <cell r="FD53">
            <v>-23.58910620000006</v>
          </cell>
          <cell r="FE53">
            <v>390.71460075000016</v>
          </cell>
          <cell r="FF53">
            <v>-6.9294507500001146</v>
          </cell>
        </row>
        <row r="87">
          <cell r="S87">
            <v>0.19601300000000066</v>
          </cell>
          <cell r="T87">
            <v>0.15835699999999875</v>
          </cell>
          <cell r="U87">
            <v>0.16401499999999913</v>
          </cell>
          <cell r="V87">
            <v>-0.66773200000000088</v>
          </cell>
          <cell r="W87">
            <v>0.78535499999999914</v>
          </cell>
          <cell r="X87">
            <v>1.7582000000000875E-2</v>
          </cell>
          <cell r="Y87">
            <v>2.1317999999997284E-2</v>
          </cell>
          <cell r="Z87">
            <v>2.0159000000003147E-2</v>
          </cell>
          <cell r="AA87">
            <v>1.7227999999999355E-2</v>
          </cell>
          <cell r="AB87">
            <v>1.9845999999997588E-2</v>
          </cell>
          <cell r="AC87">
            <v>-4.0312589999999968</v>
          </cell>
          <cell r="AD87">
            <v>2.0523999999999987E-2</v>
          </cell>
          <cell r="AE87">
            <v>-7.591539</v>
          </cell>
          <cell r="AF87">
            <v>2.011099999999999E-2</v>
          </cell>
          <cell r="AG87">
            <v>1.9277999999999906E-2</v>
          </cell>
          <cell r="AH87">
            <v>2.2529999999999717E-2</v>
          </cell>
          <cell r="AI87">
            <v>-1.1384410000000003</v>
          </cell>
          <cell r="AJ87">
            <v>2.2132000000000041E-2</v>
          </cell>
          <cell r="AK87">
            <v>-1.5661000000000591E-2</v>
          </cell>
          <cell r="AL87">
            <v>3.0900000000055883E-4</v>
          </cell>
          <cell r="AM87">
            <v>1.1029999999996321E-3</v>
          </cell>
          <cell r="AN87">
            <v>-6.1399999999967037E-4</v>
          </cell>
          <cell r="AO87">
            <v>-5.9900000000023823E-4</v>
          </cell>
          <cell r="AP87">
            <v>-4.6359999999996404E-3</v>
          </cell>
          <cell r="AQ87">
            <v>3.4700000000054132E-4</v>
          </cell>
          <cell r="AR87">
            <v>1.8059999999993082E-3</v>
          </cell>
          <cell r="AS87">
            <v>2.1019999999998262E-3</v>
          </cell>
          <cell r="AT87">
            <v>-1.2610000000000454E-2</v>
          </cell>
          <cell r="AU87">
            <v>1.0850000000006688E-3</v>
          </cell>
          <cell r="AV87">
            <v>2.458999999999989E-3</v>
          </cell>
          <cell r="AW87">
            <v>-4.509999999999792E-4</v>
          </cell>
          <cell r="AX87">
            <v>-2.5080000000006208E-3</v>
          </cell>
          <cell r="AY87">
            <v>3.0700000000010164E-3</v>
          </cell>
          <cell r="AZ87">
            <v>2.5274999999999714E-2</v>
          </cell>
          <cell r="BA87">
            <v>-8.5910000000000153E-3</v>
          </cell>
          <cell r="BB87">
            <v>1.1035999999999824E-2</v>
          </cell>
          <cell r="BC87">
            <v>9.7300000000011266E-4</v>
          </cell>
          <cell r="BD87">
            <v>3.5140000000000171E-3</v>
          </cell>
          <cell r="BE87">
            <v>8.0614999999999881E-2</v>
          </cell>
          <cell r="BF87">
            <v>2.1769999999996514E-3</v>
          </cell>
          <cell r="BG87">
            <v>0.11529699999999998</v>
          </cell>
          <cell r="BH87">
            <v>4.7594000000000136E-2</v>
          </cell>
          <cell r="BI87">
            <v>-2.5534999999999641E-2</v>
          </cell>
          <cell r="BJ87">
            <v>-0.13360100000000052</v>
          </cell>
          <cell r="BK87">
            <v>0.40563500000000108</v>
          </cell>
          <cell r="BL87">
            <v>0.1747039999999993</v>
          </cell>
          <cell r="BM87">
            <v>-5.5880000000003704E-3</v>
          </cell>
          <cell r="BN87">
            <v>0.14597400000000071</v>
          </cell>
          <cell r="BO87">
            <v>-0.25355200000000089</v>
          </cell>
          <cell r="BP87">
            <v>-0.22305699999999984</v>
          </cell>
          <cell r="BQ87">
            <v>-0.21631599999999906</v>
          </cell>
          <cell r="BR87">
            <v>4.1228999999999516E-2</v>
          </cell>
          <cell r="BS87">
            <v>5.3814000000000028E-2</v>
          </cell>
          <cell r="BT87">
            <v>4.8061000000000575E-2</v>
          </cell>
          <cell r="BU87">
            <v>-7.0168000000000674E-2</v>
          </cell>
          <cell r="BV87">
            <v>-7.5362000000000151E-2</v>
          </cell>
          <cell r="BW87">
            <v>5.4127000000000258E-2</v>
          </cell>
          <cell r="BX87">
            <v>-7.5799999999999201E-3</v>
          </cell>
          <cell r="BY87">
            <v>3.9611999999999981E-2</v>
          </cell>
          <cell r="BZ87">
            <v>0.11346199999999929</v>
          </cell>
          <cell r="CA87">
            <v>-8.6532000000000053E-2</v>
          </cell>
          <cell r="CB87">
            <v>5.8419000000000665E-2</v>
          </cell>
          <cell r="CC87">
            <v>-0.10362600000000022</v>
          </cell>
          <cell r="CD87">
            <v>0.13925900000000002</v>
          </cell>
          <cell r="CE87">
            <v>0.12879299999999994</v>
          </cell>
          <cell r="CF87">
            <v>0.13252700000000051</v>
          </cell>
          <cell r="CG87">
            <v>0.10353599999999918</v>
          </cell>
          <cell r="CH87">
            <v>-0.16985699999999948</v>
          </cell>
          <cell r="CI87">
            <v>-7.997299999999985E-2</v>
          </cell>
          <cell r="CJ87">
            <v>4.9133999999999567E-2</v>
          </cell>
          <cell r="CK87">
            <v>7.0052000000000447E-2</v>
          </cell>
          <cell r="CL87">
            <v>0</v>
          </cell>
          <cell r="CM87">
            <v>0.1489649999999898</v>
          </cell>
          <cell r="CN87">
            <v>0</v>
          </cell>
          <cell r="CO87">
            <v>7.9125000000004775E-2</v>
          </cell>
          <cell r="CP87">
            <v>-0.53199900000001321</v>
          </cell>
          <cell r="CQ87">
            <v>0.30954000000001525</v>
          </cell>
          <cell r="CR87">
            <v>1.9417000000000684E-2</v>
          </cell>
          <cell r="CS87">
            <v>-0.10885300000000075</v>
          </cell>
          <cell r="CT87">
            <v>0.13155600000000067</v>
          </cell>
          <cell r="CU87">
            <v>0.11108699999999949</v>
          </cell>
          <cell r="CV87">
            <v>-0.10086899999999943</v>
          </cell>
          <cell r="CW87">
            <v>0.14818800000000021</v>
          </cell>
          <cell r="CX87">
            <v>2.5839000000000389E-2</v>
          </cell>
          <cell r="CY87">
            <v>-3.4476000000000617E-2</v>
          </cell>
          <cell r="CZ87">
            <v>-4.3638999999999761E-2</v>
          </cell>
          <cell r="DA87">
            <v>8.97199999999998E-2</v>
          </cell>
          <cell r="DB87">
            <v>6.6584000000000643E-2</v>
          </cell>
          <cell r="DC87">
            <v>8.2175999999999583E-2</v>
          </cell>
          <cell r="DD87">
            <v>0.14687499999999964</v>
          </cell>
          <cell r="DE87">
            <v>-0.23224899999999948</v>
          </cell>
          <cell r="DF87">
            <v>0.1045499999999997</v>
          </cell>
          <cell r="DG87">
            <v>7.0517000000000607E-2</v>
          </cell>
          <cell r="DH87">
            <v>-1.0980100000000013</v>
          </cell>
          <cell r="DI87">
            <v>0.12682400000000005</v>
          </cell>
          <cell r="DJ87">
            <v>-1.8005999999999744E-2</v>
          </cell>
          <cell r="DK87">
            <v>1.5670000000005402E-3</v>
          </cell>
          <cell r="DL87">
            <v>0.20519100000000012</v>
          </cell>
          <cell r="DM87">
            <v>0.11150299999999991</v>
          </cell>
          <cell r="DN87">
            <v>-0.2306000000000008</v>
          </cell>
          <cell r="DO87">
            <v>-0.27498800000000045</v>
          </cell>
          <cell r="DP87">
            <v>9.4323000000001045E-2</v>
          </cell>
          <cell r="DQ87">
            <v>2377.6418547899998</v>
          </cell>
          <cell r="DR87">
            <v>1.4042000000245025E-2</v>
          </cell>
          <cell r="DS87">
            <v>-0.13340000000016516</v>
          </cell>
          <cell r="DT87">
            <v>-7.7393999999912921E-2</v>
          </cell>
          <cell r="DU87">
            <v>6.0300000000097498E-2</v>
          </cell>
          <cell r="DV87">
            <v>-7.1231000000352651E-2</v>
          </cell>
          <cell r="DW87">
            <v>6.3108000000283937E-2</v>
          </cell>
          <cell r="DX87">
            <v>6.9355999999970663E-2</v>
          </cell>
          <cell r="DY87">
            <v>5.0103000000035536E-2</v>
          </cell>
          <cell r="DZ87">
            <v>-0.16564300000027288</v>
          </cell>
          <cell r="EA87">
            <v>1.6088000000308966E-2</v>
          </cell>
          <cell r="EB87">
            <v>0.14340099999981248</v>
          </cell>
          <cell r="EC87">
            <v>6.6529000000173255E-2</v>
          </cell>
          <cell r="ED87">
            <v>1.0637999999744352E-2</v>
          </cell>
          <cell r="EE87">
            <v>-7.4442999999973836E-2</v>
          </cell>
          <cell r="EF87">
            <v>-0.12193099999967671</v>
          </cell>
          <cell r="EG87">
            <v>-6.0570999999981723E-2</v>
          </cell>
          <cell r="EH87">
            <v>7.1281799999724171E-2</v>
          </cell>
          <cell r="EI87">
            <v>0.33965790999991441</v>
          </cell>
          <cell r="EJ87">
            <v>-0.30454650000001493</v>
          </cell>
          <cell r="EK87">
            <v>-3.9269269999749667E-2</v>
          </cell>
          <cell r="EL87">
            <v>-4.0692030000172963E-2</v>
          </cell>
          <cell r="EM87">
            <v>-3.1598049999956856E-2</v>
          </cell>
          <cell r="EN87">
            <v>6.5255699999852368E-2</v>
          </cell>
          <cell r="EO87">
            <v>4.0128180000010616E-2</v>
          </cell>
          <cell r="EP87">
            <v>-6.3064349999876868E-2</v>
          </cell>
          <cell r="EQ87">
            <v>-4.4284719600000244</v>
          </cell>
          <cell r="ER87">
            <v>4.5437719999881665E-2</v>
          </cell>
          <cell r="ES87">
            <v>4.5845370000279217E-2</v>
          </cell>
          <cell r="ET87">
            <v>-0.27168899000025704</v>
          </cell>
          <cell r="EU87">
            <v>-3.091690999963248E-2</v>
          </cell>
          <cell r="EV87">
            <v>-5.8708420000129991E-2</v>
          </cell>
          <cell r="EW87">
            <v>0.11462887000016053</v>
          </cell>
          <cell r="EX87">
            <v>-9.8431230000187497E-2</v>
          </cell>
          <cell r="EY87">
            <v>2.1329960000002757E-2</v>
          </cell>
          <cell r="EZ87">
            <v>4.1248470000027737E-2</v>
          </cell>
          <cell r="FA87">
            <v>-64.813130620000265</v>
          </cell>
          <cell r="FB87">
            <v>-2.3504750000029162E-2</v>
          </cell>
          <cell r="FC87">
            <v>-1.2857089999670279E-2</v>
          </cell>
          <cell r="FD87">
            <v>3.6496660000011616E-2</v>
          </cell>
          <cell r="FE87">
            <v>-5.0117210000280465E-2</v>
          </cell>
          <cell r="FF87">
            <v>6.2606689999938681E-2</v>
          </cell>
        </row>
        <row r="88">
          <cell r="S88">
            <v>1.1400000000000006</v>
          </cell>
          <cell r="T88">
            <v>0.35999999999999943</v>
          </cell>
          <cell r="U88">
            <v>3.3000000000000007</v>
          </cell>
          <cell r="V88">
            <v>-12.780000000000001</v>
          </cell>
          <cell r="W88">
            <v>1.5300000000000011</v>
          </cell>
          <cell r="X88">
            <v>1.389999999999997</v>
          </cell>
          <cell r="Y88">
            <v>19.32</v>
          </cell>
          <cell r="Z88">
            <v>0.46999999999999886</v>
          </cell>
          <cell r="AA88">
            <v>25.349999999999994</v>
          </cell>
          <cell r="AB88">
            <v>1.8300000000000054</v>
          </cell>
          <cell r="AC88">
            <v>-1.3799999999999955</v>
          </cell>
          <cell r="AD88">
            <v>-24.13000000000001</v>
          </cell>
          <cell r="AE88">
            <v>-5.6199999999999939</v>
          </cell>
          <cell r="AF88">
            <v>-0.96999999999999886</v>
          </cell>
          <cell r="AG88">
            <v>2.629999999999999</v>
          </cell>
          <cell r="AH88">
            <v>-20.759999999999998</v>
          </cell>
          <cell r="AI88">
            <v>9.9999999999999645E-2</v>
          </cell>
          <cell r="AJ88">
            <v>1.4399999999999995</v>
          </cell>
          <cell r="AK88">
            <v>20.43</v>
          </cell>
          <cell r="AL88">
            <v>0.86999999999999744</v>
          </cell>
          <cell r="AM88">
            <v>20.599999999999994</v>
          </cell>
          <cell r="AN88">
            <v>-1.8799999999999955</v>
          </cell>
          <cell r="AO88">
            <v>1.1700000000000017</v>
          </cell>
          <cell r="AP88">
            <v>-15.280000000000001</v>
          </cell>
          <cell r="AQ88">
            <v>-3.1199999999999974</v>
          </cell>
          <cell r="AR88">
            <v>-0.50000000000000711</v>
          </cell>
          <cell r="AS88">
            <v>3.6700000000000088</v>
          </cell>
          <cell r="AT88">
            <v>-29.18</v>
          </cell>
          <cell r="AU88">
            <v>0.87000000000000099</v>
          </cell>
          <cell r="AV88">
            <v>0.78999999999999915</v>
          </cell>
          <cell r="AW88">
            <v>20.5</v>
          </cell>
          <cell r="AX88">
            <v>-1.2100000000000009</v>
          </cell>
          <cell r="AY88">
            <v>20.179999999999996</v>
          </cell>
          <cell r="AZ88">
            <v>-1.1099999999999994</v>
          </cell>
          <cell r="BA88">
            <v>1.5899999999999963</v>
          </cell>
          <cell r="BB88">
            <v>-4.8999999999999915</v>
          </cell>
          <cell r="BC88">
            <v>-3.2800000000000082</v>
          </cell>
          <cell r="BD88">
            <v>3.0300000000000011</v>
          </cell>
          <cell r="BE88">
            <v>7.0100000000000051</v>
          </cell>
          <cell r="BF88">
            <v>-32.989999999999995</v>
          </cell>
          <cell r="BG88">
            <v>-0.95000000000000284</v>
          </cell>
          <cell r="BH88">
            <v>1.8200000000000038</v>
          </cell>
          <cell r="BI88">
            <v>18.059999999999995</v>
          </cell>
          <cell r="BJ88">
            <v>3.8599999999999994</v>
          </cell>
          <cell r="BK88">
            <v>30.330000000000013</v>
          </cell>
          <cell r="BL88">
            <v>2.9999999999986926E-2</v>
          </cell>
          <cell r="BM88">
            <v>-1.2800000000000011</v>
          </cell>
          <cell r="BN88">
            <v>-21.560000000000002</v>
          </cell>
          <cell r="BO88">
            <v>-2.75</v>
          </cell>
          <cell r="BP88">
            <v>5.8900000000000006</v>
          </cell>
          <cell r="BQ88">
            <v>-3.0200000000000031</v>
          </cell>
          <cell r="BR88">
            <v>-26.95999999999999</v>
          </cell>
          <cell r="BS88">
            <v>0.42000000000000171</v>
          </cell>
          <cell r="BT88">
            <v>-0.71000000000000085</v>
          </cell>
          <cell r="BU88">
            <v>30.63</v>
          </cell>
          <cell r="BV88">
            <v>4.3699999999999974</v>
          </cell>
          <cell r="BW88">
            <v>30.540000000000006</v>
          </cell>
          <cell r="BX88">
            <v>-2.2199999999999989</v>
          </cell>
          <cell r="BY88">
            <v>0.46000000000000796</v>
          </cell>
          <cell r="BZ88">
            <v>-35.570000000000014</v>
          </cell>
          <cell r="CA88">
            <v>-0.35999999999999943</v>
          </cell>
          <cell r="CB88">
            <v>7.6899999999999977</v>
          </cell>
          <cell r="CC88">
            <v>-1.3599999999999994</v>
          </cell>
          <cell r="CD88">
            <v>-26.499999999999996</v>
          </cell>
          <cell r="CE88">
            <v>-2.8000000000000007</v>
          </cell>
          <cell r="CF88">
            <v>-1.4600000000000009</v>
          </cell>
          <cell r="CG88">
            <v>29.409999999999997</v>
          </cell>
          <cell r="CH88">
            <v>4.7100000000000009</v>
          </cell>
          <cell r="CI88">
            <v>32.830000000000005</v>
          </cell>
          <cell r="CJ88">
            <v>3.0400000000000063</v>
          </cell>
          <cell r="CK88">
            <v>-1.6000000000000085</v>
          </cell>
          <cell r="CL88">
            <v>-41.180000000000007</v>
          </cell>
          <cell r="CM88">
            <v>-1.5499999999999972</v>
          </cell>
          <cell r="CN88">
            <v>-0.75</v>
          </cell>
          <cell r="CO88">
            <v>3.3200000000000003</v>
          </cell>
          <cell r="CP88">
            <v>-29.699999999999996</v>
          </cell>
          <cell r="CQ88">
            <v>-2.3499999999999979</v>
          </cell>
          <cell r="CR88">
            <v>-0.22000000000000242</v>
          </cell>
          <cell r="CS88">
            <v>19.489999999999995</v>
          </cell>
          <cell r="CT88">
            <v>14.43</v>
          </cell>
          <cell r="CU88">
            <v>20.220000000000013</v>
          </cell>
          <cell r="CV88">
            <v>17.22999999999999</v>
          </cell>
          <cell r="CW88">
            <v>14.02000000000001</v>
          </cell>
          <cell r="CX88">
            <v>-52.580000000000013</v>
          </cell>
          <cell r="CY88">
            <v>8.769999999999996</v>
          </cell>
          <cell r="CZ88">
            <v>-2.9799999999999969</v>
          </cell>
          <cell r="DA88">
            <v>1.2299999999999969</v>
          </cell>
          <cell r="DB88">
            <v>-31.29999999999999</v>
          </cell>
          <cell r="DC88">
            <v>2.25</v>
          </cell>
          <cell r="DD88">
            <v>3.269999999999996</v>
          </cell>
          <cell r="DE88">
            <v>13.530000000000001</v>
          </cell>
          <cell r="DF88">
            <v>0.44999999999999574</v>
          </cell>
          <cell r="DG88">
            <v>35.500000000000014</v>
          </cell>
          <cell r="DH88">
            <v>5.8099999999999881</v>
          </cell>
          <cell r="DI88">
            <v>2.980000000000004</v>
          </cell>
          <cell r="DJ88">
            <v>-32.960000000000008</v>
          </cell>
          <cell r="DK88">
            <v>9.9500000000000028</v>
          </cell>
          <cell r="DL88">
            <v>3.5200000000000102</v>
          </cell>
          <cell r="DM88">
            <v>6.7299999999999898</v>
          </cell>
          <cell r="DN88">
            <v>-17.78</v>
          </cell>
          <cell r="DO88">
            <v>2.5045109999999937</v>
          </cell>
          <cell r="DP88">
            <v>4.0073170000000147</v>
          </cell>
          <cell r="DQ88">
            <v>7.2315199999999891</v>
          </cell>
          <cell r="DR88">
            <v>10.056471000000016</v>
          </cell>
          <cell r="DS88">
            <v>3.8248999999999853</v>
          </cell>
          <cell r="DT88">
            <v>4.5760530000000017</v>
          </cell>
          <cell r="DU88">
            <v>2.5937449999999984</v>
          </cell>
          <cell r="DV88">
            <v>-45.550974999999994</v>
          </cell>
          <cell r="DW88">
            <v>12.776965000000004</v>
          </cell>
          <cell r="DX88">
            <v>6.4352079999999887</v>
          </cell>
          <cell r="DY88">
            <v>11.838378000000006</v>
          </cell>
          <cell r="DZ88">
            <v>-16.050364000000002</v>
          </cell>
          <cell r="EA88">
            <v>3.2919799999999952</v>
          </cell>
          <cell r="EB88">
            <v>6.4694929999999999</v>
          </cell>
          <cell r="EC88">
            <v>12.621483000000012</v>
          </cell>
          <cell r="ED88">
            <v>3.3096619999999888</v>
          </cell>
          <cell r="EE88">
            <v>4.4694360000000017</v>
          </cell>
          <cell r="EF88">
            <v>7.6898809999999997</v>
          </cell>
          <cell r="EG88">
            <v>1.8726480000000123</v>
          </cell>
          <cell r="EH88">
            <v>-56.544947000000008</v>
          </cell>
          <cell r="EI88">
            <v>10.185433999999994</v>
          </cell>
          <cell r="EJ88">
            <v>6.1033370000000176</v>
          </cell>
          <cell r="EK88">
            <v>16.132464999999996</v>
          </cell>
          <cell r="EL88">
            <v>-9.4545889999999986</v>
          </cell>
          <cell r="EM88">
            <v>5.6111979999999875</v>
          </cell>
          <cell r="EN88">
            <v>3.3296970000000101</v>
          </cell>
          <cell r="EO88">
            <v>10.426680999999888</v>
          </cell>
          <cell r="EP88">
            <v>9.6902640000000986</v>
          </cell>
          <cell r="EQ88">
            <v>10.700482000000008</v>
          </cell>
          <cell r="ER88">
            <v>10.052976999999998</v>
          </cell>
          <cell r="ES88">
            <v>3.4604989999999987</v>
          </cell>
          <cell r="ET88">
            <v>-43.316856000000001</v>
          </cell>
          <cell r="EU88">
            <v>31.339284000000006</v>
          </cell>
          <cell r="EV88">
            <v>21.893656000000007</v>
          </cell>
          <cell r="EW88">
            <v>18.617623000000009</v>
          </cell>
          <cell r="EX88">
            <v>2.9312399999999741</v>
          </cell>
          <cell r="EY88">
            <v>40.275192000000033</v>
          </cell>
          <cell r="EZ88">
            <v>18.232179999999971</v>
          </cell>
          <cell r="FA88">
            <v>38.444157000000018</v>
          </cell>
          <cell r="FB88">
            <v>19.670925000000011</v>
          </cell>
          <cell r="FC88">
            <v>15.68662999999998</v>
          </cell>
          <cell r="FD88">
            <v>13.794105999999942</v>
          </cell>
          <cell r="FE88">
            <v>19.701720000000023</v>
          </cell>
          <cell r="FF88">
            <v>-54.560344999999984</v>
          </cell>
        </row>
        <row r="103">
          <cell r="S103">
            <v>-0.98576930000035645</v>
          </cell>
          <cell r="T103">
            <v>11.630616599999485</v>
          </cell>
          <cell r="U103">
            <v>19.238071129999298</v>
          </cell>
          <cell r="V103">
            <v>1.484813490000306</v>
          </cell>
          <cell r="W103">
            <v>13.335072900000341</v>
          </cell>
          <cell r="X103">
            <v>38.769039290000364</v>
          </cell>
          <cell r="Y103">
            <v>-58.524168060001102</v>
          </cell>
          <cell r="Z103">
            <v>58.115816800001085</v>
          </cell>
          <cell r="AA103">
            <v>76.414432869999473</v>
          </cell>
          <cell r="AB103">
            <v>-120.02218874999926</v>
          </cell>
          <cell r="AC103">
            <v>181.12298493999879</v>
          </cell>
          <cell r="AD103">
            <v>72.354809739999837</v>
          </cell>
          <cell r="AE103">
            <v>-122.25139775333355</v>
          </cell>
          <cell r="AF103">
            <v>177.90345596666793</v>
          </cell>
          <cell r="AG103">
            <v>198.68462332666604</v>
          </cell>
          <cell r="AH103">
            <v>-22.68713277333336</v>
          </cell>
          <cell r="AI103">
            <v>78.887087946666725</v>
          </cell>
          <cell r="AJ103">
            <v>-353.96660717333361</v>
          </cell>
          <cell r="AK103">
            <v>-7.4378131133335046</v>
          </cell>
          <cell r="AL103">
            <v>123.70154923666632</v>
          </cell>
          <cell r="AM103">
            <v>-63.504313983332395</v>
          </cell>
          <cell r="AN103">
            <v>-42.926432603333524</v>
          </cell>
          <cell r="AO103">
            <v>181.46576686666685</v>
          </cell>
          <cell r="AP103">
            <v>424.02575297666499</v>
          </cell>
          <cell r="AQ103">
            <v>-301.56177695999941</v>
          </cell>
          <cell r="AR103">
            <v>179.34983284000009</v>
          </cell>
          <cell r="AS103">
            <v>86.815340109999852</v>
          </cell>
          <cell r="AT103">
            <v>-212.89932239999871</v>
          </cell>
          <cell r="AU103">
            <v>111.81842834999952</v>
          </cell>
          <cell r="AV103">
            <v>33.927272220000305</v>
          </cell>
          <cell r="AW103">
            <v>200.53061703999992</v>
          </cell>
          <cell r="AX103">
            <v>18.717471850000038</v>
          </cell>
          <cell r="AY103">
            <v>307.96749317000013</v>
          </cell>
          <cell r="AZ103">
            <v>175.67025908000005</v>
          </cell>
          <cell r="BA103">
            <v>415.5524713800005</v>
          </cell>
          <cell r="BB103">
            <v>1286.9710550199993</v>
          </cell>
          <cell r="BC103">
            <v>-1365.3429514203945</v>
          </cell>
          <cell r="BD103">
            <v>674.05479282960323</v>
          </cell>
          <cell r="BE103">
            <v>-169.06984246039428</v>
          </cell>
          <cell r="BF103">
            <v>120.53717420960584</v>
          </cell>
          <cell r="BG103">
            <v>29.792916149605844</v>
          </cell>
          <cell r="BH103">
            <v>-676.59178205039552</v>
          </cell>
          <cell r="BI103">
            <v>-299.59566092039495</v>
          </cell>
          <cell r="BJ103">
            <v>-279.37931089039512</v>
          </cell>
          <cell r="BK103">
            <v>-56.247979520394665</v>
          </cell>
          <cell r="BL103">
            <v>-34.103506610395016</v>
          </cell>
          <cell r="BM103">
            <v>167.37361731960505</v>
          </cell>
          <cell r="BN103">
            <v>246.90431912960548</v>
          </cell>
          <cell r="BO103">
            <v>-523.868239540986</v>
          </cell>
          <cell r="BP103">
            <v>48.338507889013044</v>
          </cell>
          <cell r="BQ103">
            <v>129.87258966901345</v>
          </cell>
          <cell r="BR103">
            <v>-255.50610144098709</v>
          </cell>
          <cell r="BS103">
            <v>156.13740437901311</v>
          </cell>
          <cell r="BT103">
            <v>-252.0264918809869</v>
          </cell>
          <cell r="BU103">
            <v>-28.388657160986668</v>
          </cell>
          <cell r="BV103">
            <v>77.950983339012964</v>
          </cell>
          <cell r="BW103">
            <v>163.48093597901288</v>
          </cell>
          <cell r="BX103">
            <v>-176.91268959098693</v>
          </cell>
          <cell r="BY103">
            <v>88.140403929013246</v>
          </cell>
          <cell r="BZ103">
            <v>628.28503187901265</v>
          </cell>
          <cell r="CA103">
            <v>-523.73547650166643</v>
          </cell>
          <cell r="CB103">
            <v>-130.13332065166674</v>
          </cell>
          <cell r="CC103">
            <v>156.61579329833307</v>
          </cell>
          <cell r="CD103">
            <v>151.04427054833354</v>
          </cell>
          <cell r="CE103">
            <v>71.13389246833367</v>
          </cell>
          <cell r="CF103">
            <v>106.34991731833315</v>
          </cell>
          <cell r="CG103">
            <v>13.061233728333264</v>
          </cell>
          <cell r="CH103">
            <v>-52.728089401666693</v>
          </cell>
          <cell r="CI103">
            <v>-63.431349751666858</v>
          </cell>
          <cell r="CJ103">
            <v>11.879155998333317</v>
          </cell>
          <cell r="CK103">
            <v>77.976964458333441</v>
          </cell>
          <cell r="CL103">
            <v>794.09086819833328</v>
          </cell>
          <cell r="CM103">
            <v>-246.53317955666671</v>
          </cell>
          <cell r="CN103">
            <v>-246.63512138666647</v>
          </cell>
          <cell r="CO103">
            <v>72.645265043332984</v>
          </cell>
          <cell r="CP103">
            <v>94.013225983333541</v>
          </cell>
          <cell r="CQ103">
            <v>-147.13434684666663</v>
          </cell>
          <cell r="CR103">
            <v>75.023659763332944</v>
          </cell>
          <cell r="CS103">
            <v>-182.43592036666632</v>
          </cell>
          <cell r="CT103">
            <v>-6.7448219766670263</v>
          </cell>
          <cell r="CU103">
            <v>529.57660807333332</v>
          </cell>
          <cell r="CV103">
            <v>-457.71887370666627</v>
          </cell>
          <cell r="CW103">
            <v>325.55392327333266</v>
          </cell>
          <cell r="CX103">
            <v>1271.1463812333334</v>
          </cell>
          <cell r="CY103">
            <v>-663.76410820925867</v>
          </cell>
          <cell r="CZ103">
            <v>116.57081408072509</v>
          </cell>
          <cell r="DA103">
            <v>432.36122337049937</v>
          </cell>
          <cell r="DB103">
            <v>-28.65343148095053</v>
          </cell>
          <cell r="DC103">
            <v>1180.5888713027007</v>
          </cell>
          <cell r="DD103">
            <v>556.48243951044969</v>
          </cell>
          <cell r="DE103">
            <v>318.14120917790024</v>
          </cell>
          <cell r="DF103">
            <v>216.254623165476</v>
          </cell>
          <cell r="DG103">
            <v>-99.76836906207609</v>
          </cell>
          <cell r="DH103">
            <v>-1322.7756124063744</v>
          </cell>
          <cell r="DI103">
            <v>-148.80133692560139</v>
          </cell>
          <cell r="DJ103">
            <v>-835.99163092944946</v>
          </cell>
          <cell r="DK103">
            <v>91.762314561599851</v>
          </cell>
          <cell r="DL103">
            <v>508.35219786215021</v>
          </cell>
          <cell r="DM103">
            <v>364.13060752750062</v>
          </cell>
          <cell r="DN103">
            <v>-425.93923350241585</v>
          </cell>
          <cell r="DO103">
            <v>-331.53080317912418</v>
          </cell>
          <cell r="DP103">
            <v>321.77620813876865</v>
          </cell>
          <cell r="DQ103">
            <v>34.847847316649677</v>
          </cell>
          <cell r="DR103">
            <v>268.9705652568</v>
          </cell>
          <cell r="DS103">
            <v>-431.19223403349997</v>
          </cell>
          <cell r="DT103">
            <v>163.46643464499948</v>
          </cell>
          <cell r="DU103">
            <v>-96.713566264798828</v>
          </cell>
          <cell r="DV103">
            <v>850.41023472542383</v>
          </cell>
          <cell r="DW103">
            <v>-385.83677243500097</v>
          </cell>
          <cell r="DX103">
            <v>329.91422610500103</v>
          </cell>
          <cell r="DY103">
            <v>73.720325269999194</v>
          </cell>
          <cell r="DZ103">
            <v>242.74143422000088</v>
          </cell>
          <cell r="EA103">
            <v>-485.63030880999941</v>
          </cell>
          <cell r="EB103">
            <v>1550.3030317399998</v>
          </cell>
          <cell r="EC103">
            <v>-1086.8735979499997</v>
          </cell>
          <cell r="ED103">
            <v>-236.24704683000073</v>
          </cell>
          <cell r="EE103">
            <v>163.74220520000108</v>
          </cell>
          <cell r="EF103">
            <v>-295.50633226666741</v>
          </cell>
          <cell r="EG103">
            <v>-196.32081356733306</v>
          </cell>
          <cell r="EH103">
            <v>-194.77286363999974</v>
          </cell>
          <cell r="EI103">
            <v>-239.56909832000019</v>
          </cell>
          <cell r="EJ103">
            <v>607.58369204000064</v>
          </cell>
          <cell r="EK103">
            <v>-118.63911004000056</v>
          </cell>
          <cell r="EL103">
            <v>242.4837655400006</v>
          </cell>
          <cell r="EM103">
            <v>202.50627738000003</v>
          </cell>
          <cell r="EN103">
            <v>329.48391044000073</v>
          </cell>
          <cell r="EO103">
            <v>29.003395880000426</v>
          </cell>
          <cell r="EP103">
            <v>254.5409042099991</v>
          </cell>
          <cell r="EQ103">
            <v>-271.01957320999827</v>
          </cell>
          <cell r="ER103">
            <v>167.82849515999897</v>
          </cell>
          <cell r="ES103">
            <v>722.12807711333335</v>
          </cell>
          <cell r="ET103">
            <v>1192.3863151800015</v>
          </cell>
          <cell r="EU103">
            <v>-48.311743580000439</v>
          </cell>
          <cell r="EV103">
            <v>-224.79884167999899</v>
          </cell>
          <cell r="EW103">
            <v>437.43805386000076</v>
          </cell>
          <cell r="EX103">
            <v>-93.404842910000298</v>
          </cell>
          <cell r="EY103">
            <v>-570.74791892999929</v>
          </cell>
          <cell r="EZ103">
            <v>-88.281300190000366</v>
          </cell>
          <cell r="FA103">
            <v>254.97296370000004</v>
          </cell>
          <cell r="FB103">
            <v>-348.26767597000071</v>
          </cell>
          <cell r="FC103">
            <v>-212.56639058999917</v>
          </cell>
          <cell r="FD103">
            <v>254.25212376000127</v>
          </cell>
          <cell r="FE103">
            <v>54.499566379999123</v>
          </cell>
          <cell r="FF103">
            <v>-91.21697752000091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999.99999879999996</v>
          </cell>
          <cell r="AN105">
            <v>-86.760316880000005</v>
          </cell>
          <cell r="AO105">
            <v>-117.82134125000005</v>
          </cell>
          <cell r="AP105">
            <v>-40.050027920000048</v>
          </cell>
          <cell r="AQ105">
            <v>-60</v>
          </cell>
          <cell r="AR105">
            <v>-60</v>
          </cell>
          <cell r="AS105">
            <v>-10</v>
          </cell>
          <cell r="AT105">
            <v>-34.439194739999948</v>
          </cell>
          <cell r="AU105">
            <v>-60</v>
          </cell>
          <cell r="AV105">
            <v>-51</v>
          </cell>
          <cell r="AW105">
            <v>-105</v>
          </cell>
          <cell r="AX105">
            <v>-52</v>
          </cell>
          <cell r="AY105">
            <v>0</v>
          </cell>
          <cell r="AZ105">
            <v>0</v>
          </cell>
          <cell r="BA105">
            <v>-5</v>
          </cell>
          <cell r="BB105">
            <v>400</v>
          </cell>
          <cell r="BC105">
            <v>355</v>
          </cell>
          <cell r="BD105">
            <v>-45</v>
          </cell>
          <cell r="BE105">
            <v>-132.05297917000007</v>
          </cell>
          <cell r="BF105">
            <v>-10</v>
          </cell>
          <cell r="BG105">
            <v>-23.142827229999966</v>
          </cell>
          <cell r="BH105">
            <v>-164.41630819</v>
          </cell>
          <cell r="BI105">
            <v>-100</v>
          </cell>
          <cell r="BJ105">
            <v>-20</v>
          </cell>
          <cell r="BK105">
            <v>-76.833424269999909</v>
          </cell>
          <cell r="BL105">
            <v>-115.90000000000009</v>
          </cell>
          <cell r="BM105">
            <v>-12.310892239999873</v>
          </cell>
          <cell r="BN105">
            <v>-49.087269770000148</v>
          </cell>
          <cell r="BO105">
            <v>-12.038073509999947</v>
          </cell>
          <cell r="BP105">
            <v>-44.034658470000011</v>
          </cell>
          <cell r="BQ105">
            <v>-18.589749519999998</v>
          </cell>
          <cell r="BR105">
            <v>-169.64763083999998</v>
          </cell>
          <cell r="BS105">
            <v>-12.917596549999985</v>
          </cell>
          <cell r="BT105">
            <v>-11.653892140000039</v>
          </cell>
          <cell r="BU105">
            <v>-8.9771563199999775</v>
          </cell>
          <cell r="BV105">
            <v>-6.9085544900000002</v>
          </cell>
          <cell r="BW105">
            <v>479.31302867000005</v>
          </cell>
          <cell r="BX105">
            <v>-157.29284782999997</v>
          </cell>
          <cell r="BY105">
            <v>-164.55886055000008</v>
          </cell>
          <cell r="BZ105">
            <v>230.72057441000004</v>
          </cell>
          <cell r="CA105">
            <v>50</v>
          </cell>
          <cell r="CB105">
            <v>-100</v>
          </cell>
          <cell r="CC105">
            <v>0</v>
          </cell>
          <cell r="CD105">
            <v>299.99999999999994</v>
          </cell>
          <cell r="CE105">
            <v>350</v>
          </cell>
          <cell r="CF105">
            <v>90</v>
          </cell>
          <cell r="CG105">
            <v>-56</v>
          </cell>
          <cell r="CH105">
            <v>417.37621433000004</v>
          </cell>
          <cell r="CI105">
            <v>46</v>
          </cell>
          <cell r="CJ105">
            <v>130</v>
          </cell>
          <cell r="CK105">
            <v>-65.292242259999966</v>
          </cell>
          <cell r="CL105">
            <v>-5</v>
          </cell>
          <cell r="CM105">
            <v>-125</v>
          </cell>
          <cell r="CN105">
            <v>-43</v>
          </cell>
          <cell r="CO105">
            <v>165</v>
          </cell>
          <cell r="CP105">
            <v>-15</v>
          </cell>
          <cell r="CQ105">
            <v>-10</v>
          </cell>
          <cell r="CR105">
            <v>0</v>
          </cell>
          <cell r="CS105">
            <v>0</v>
          </cell>
          <cell r="CT105">
            <v>0</v>
          </cell>
          <cell r="CU105">
            <v>5.9000000000000909</v>
          </cell>
          <cell r="CV105">
            <v>0</v>
          </cell>
          <cell r="CW105">
            <v>-5.9000000000000909</v>
          </cell>
          <cell r="CX105">
            <v>7.5446799999999712</v>
          </cell>
          <cell r="CY105">
            <v>0</v>
          </cell>
          <cell r="CZ105">
            <v>180</v>
          </cell>
          <cell r="DA105">
            <v>291.44435582999949</v>
          </cell>
          <cell r="DB105">
            <v>-83.497636799999782</v>
          </cell>
          <cell r="DC105">
            <v>-10</v>
          </cell>
          <cell r="DD105">
            <v>-14.051908919999732</v>
          </cell>
          <cell r="DE105">
            <v>7.442332709999846</v>
          </cell>
          <cell r="DF105">
            <v>65.999999999999545</v>
          </cell>
          <cell r="DG105">
            <v>-61.063730079999914</v>
          </cell>
          <cell r="DH105">
            <v>-16.172034390000135</v>
          </cell>
          <cell r="DI105">
            <v>32.694825309999942</v>
          </cell>
          <cell r="DJ105">
            <v>-26.087948999999753</v>
          </cell>
          <cell r="DK105">
            <v>0</v>
          </cell>
          <cell r="DL105">
            <v>39.020995109999831</v>
          </cell>
          <cell r="DM105">
            <v>20.356576399999994</v>
          </cell>
          <cell r="DN105">
            <v>-170.80557046999979</v>
          </cell>
          <cell r="DO105">
            <v>-7.1164033699997162</v>
          </cell>
          <cell r="DP105">
            <v>7.6752192499998273</v>
          </cell>
          <cell r="DQ105">
            <v>-1</v>
          </cell>
          <cell r="DR105">
            <v>28</v>
          </cell>
          <cell r="DS105">
            <v>-40.024564490000103</v>
          </cell>
          <cell r="DT105">
            <v>-0.18573879999985365</v>
          </cell>
          <cell r="DU105">
            <v>-2</v>
          </cell>
          <cell r="DV105">
            <v>0</v>
          </cell>
          <cell r="DW105">
            <v>-1</v>
          </cell>
          <cell r="DX105">
            <v>-49.466373649999696</v>
          </cell>
          <cell r="DY105">
            <v>-2</v>
          </cell>
          <cell r="DZ105">
            <v>-5.7540916400000697</v>
          </cell>
          <cell r="EA105">
            <v>-4.5157743199999913</v>
          </cell>
          <cell r="EB105">
            <v>-51.52801154000008</v>
          </cell>
          <cell r="EC105">
            <v>-2.6279543400000875</v>
          </cell>
          <cell r="ED105">
            <v>34.992549990000043</v>
          </cell>
          <cell r="EE105">
            <v>-32.763777670000081</v>
          </cell>
          <cell r="EF105">
            <v>0</v>
          </cell>
          <cell r="EG105">
            <v>205.60982745000024</v>
          </cell>
          <cell r="EH105">
            <v>0</v>
          </cell>
          <cell r="EI105">
            <v>50</v>
          </cell>
          <cell r="EJ105">
            <v>303.29783573000032</v>
          </cell>
          <cell r="EK105">
            <v>-47.5</v>
          </cell>
          <cell r="EL105">
            <v>-64.404328530000384</v>
          </cell>
          <cell r="EM105">
            <v>18</v>
          </cell>
          <cell r="EN105">
            <v>55.000000000000455</v>
          </cell>
          <cell r="EO105">
            <v>126</v>
          </cell>
          <cell r="EP105">
            <v>104.19782368999995</v>
          </cell>
          <cell r="EQ105">
            <v>97.5</v>
          </cell>
          <cell r="ER105">
            <v>120</v>
          </cell>
          <cell r="ES105">
            <v>281.50000000000045</v>
          </cell>
          <cell r="ET105">
            <v>168.54352322999966</v>
          </cell>
          <cell r="EU105">
            <v>-81</v>
          </cell>
          <cell r="EV105">
            <v>-118.00000000000091</v>
          </cell>
          <cell r="EW105">
            <v>-69.974669000000176</v>
          </cell>
          <cell r="EX105">
            <v>-17.245778330000121</v>
          </cell>
          <cell r="EY105">
            <v>-8.25</v>
          </cell>
          <cell r="EZ105">
            <v>-23.111364529999719</v>
          </cell>
          <cell r="FA105">
            <v>127.14285713999971</v>
          </cell>
          <cell r="FB105">
            <v>-197.85714285999984</v>
          </cell>
          <cell r="FC105">
            <v>-52.357142860000295</v>
          </cell>
          <cell r="FD105">
            <v>-74.35714285999984</v>
          </cell>
          <cell r="FE105">
            <v>-131.44879689000027</v>
          </cell>
          <cell r="FF105">
            <v>-4.3571428400000514</v>
          </cell>
        </row>
        <row r="106">
          <cell r="S106">
            <v>-18.685152919999382</v>
          </cell>
          <cell r="T106">
            <v>36.699186159999726</v>
          </cell>
          <cell r="U106">
            <v>43.279657810000117</v>
          </cell>
          <cell r="V106">
            <v>27.634563209999897</v>
          </cell>
          <cell r="W106">
            <v>59.566024239999706</v>
          </cell>
          <cell r="X106">
            <v>-37.831481710000162</v>
          </cell>
          <cell r="Y106">
            <v>209.33070741000051</v>
          </cell>
          <cell r="Z106">
            <v>29.760449159999098</v>
          </cell>
          <cell r="AA106">
            <v>42.321352000000388</v>
          </cell>
          <cell r="AB106">
            <v>85.5148041500006</v>
          </cell>
          <cell r="AC106">
            <v>-56.445212419999734</v>
          </cell>
          <cell r="AD106">
            <v>442.42177947999971</v>
          </cell>
          <cell r="AE106">
            <v>-42.322753950000333</v>
          </cell>
          <cell r="AF106">
            <v>168.28079340000022</v>
          </cell>
          <cell r="AG106">
            <v>147.64191721000043</v>
          </cell>
          <cell r="AH106">
            <v>250.48474904999966</v>
          </cell>
          <cell r="AI106">
            <v>-75.070380469999691</v>
          </cell>
          <cell r="AJ106">
            <v>-45.176200660000177</v>
          </cell>
          <cell r="AK106">
            <v>146.80469210999991</v>
          </cell>
          <cell r="AL106">
            <v>-237.6199961999996</v>
          </cell>
          <cell r="AM106">
            <v>20.460165289999168</v>
          </cell>
          <cell r="AN106">
            <v>109.88327725000033</v>
          </cell>
          <cell r="AO106">
            <v>76.544334620000086</v>
          </cell>
          <cell r="AP106">
            <v>-185.07078174999924</v>
          </cell>
          <cell r="AQ106">
            <v>50.086220179998691</v>
          </cell>
          <cell r="AR106">
            <v>174.76710321000019</v>
          </cell>
          <cell r="AS106">
            <v>-44.165350009999202</v>
          </cell>
          <cell r="AT106">
            <v>256.52256465999926</v>
          </cell>
          <cell r="AU106">
            <v>-114.61753137999949</v>
          </cell>
          <cell r="AV106">
            <v>65.429340140000022</v>
          </cell>
          <cell r="AW106">
            <v>58.981751580000491</v>
          </cell>
          <cell r="AX106">
            <v>34.554751479999595</v>
          </cell>
          <cell r="AY106">
            <v>187.25880257000017</v>
          </cell>
          <cell r="AZ106">
            <v>65.347796070000186</v>
          </cell>
          <cell r="BA106">
            <v>-852.12283191999995</v>
          </cell>
          <cell r="BB106">
            <v>-278.8193335699998</v>
          </cell>
          <cell r="BC106">
            <v>-5.1882958800010783</v>
          </cell>
          <cell r="BD106">
            <v>103.98101882000037</v>
          </cell>
          <cell r="BE106">
            <v>-71.691534789999878</v>
          </cell>
          <cell r="BF106">
            <v>44.10444753999991</v>
          </cell>
          <cell r="BG106">
            <v>225.36226633999968</v>
          </cell>
          <cell r="BH106">
            <v>277.87452152000048</v>
          </cell>
          <cell r="BI106">
            <v>142.54880415999969</v>
          </cell>
          <cell r="BJ106">
            <v>-65.200672979999581</v>
          </cell>
          <cell r="BK106">
            <v>232.72218255000018</v>
          </cell>
          <cell r="BL106">
            <v>71.749712659999659</v>
          </cell>
          <cell r="BM106">
            <v>-31.602636189999714</v>
          </cell>
          <cell r="BN106">
            <v>-75.086582790000648</v>
          </cell>
          <cell r="BO106">
            <v>-783.40028819000031</v>
          </cell>
          <cell r="BP106">
            <v>59.780533640000101</v>
          </cell>
          <cell r="BQ106">
            <v>-118.93863004000031</v>
          </cell>
          <cell r="BR106">
            <v>112.03195053000064</v>
          </cell>
          <cell r="BS106">
            <v>120.29792853999982</v>
          </cell>
          <cell r="BT106">
            <v>38.423992949999388</v>
          </cell>
          <cell r="BU106">
            <v>5.4673389699999291</v>
          </cell>
          <cell r="BV106">
            <v>-1.5061902599990447</v>
          </cell>
          <cell r="BW106">
            <v>59.298060580000026</v>
          </cell>
          <cell r="BX106">
            <v>-232.90174242000109</v>
          </cell>
          <cell r="BY106">
            <v>-249.9709632499995</v>
          </cell>
          <cell r="BZ106">
            <v>785.35948024999936</v>
          </cell>
          <cell r="CA106">
            <v>-336.58821541999805</v>
          </cell>
          <cell r="CB106">
            <v>-193.31350784000006</v>
          </cell>
          <cell r="CC106">
            <v>63.474888159999864</v>
          </cell>
          <cell r="CD106">
            <v>81.984652030000291</v>
          </cell>
          <cell r="CE106">
            <v>-10.826227080000081</v>
          </cell>
          <cell r="CF106">
            <v>19.747275130000162</v>
          </cell>
          <cell r="CG106">
            <v>93.250732260000404</v>
          </cell>
          <cell r="CH106">
            <v>-39.144848040000397</v>
          </cell>
          <cell r="CI106">
            <v>239.97701947000041</v>
          </cell>
          <cell r="CJ106">
            <v>-97.418272129999423</v>
          </cell>
          <cell r="CK106">
            <v>440.46045808000008</v>
          </cell>
          <cell r="CL106">
            <v>-349.30894145999991</v>
          </cell>
          <cell r="CM106">
            <v>-62.079680200001349</v>
          </cell>
          <cell r="CN106">
            <v>31.820184469999731</v>
          </cell>
          <cell r="CO106">
            <v>72.548242390000269</v>
          </cell>
          <cell r="CP106">
            <v>51.194099460000871</v>
          </cell>
          <cell r="CQ106">
            <v>57.48323462999906</v>
          </cell>
          <cell r="CR106">
            <v>74.245561449999514</v>
          </cell>
          <cell r="CS106">
            <v>-8.8297797699988223</v>
          </cell>
          <cell r="CT106">
            <v>156.81243022999934</v>
          </cell>
          <cell r="CU106">
            <v>112.26992981000012</v>
          </cell>
          <cell r="CV106">
            <v>-37.674858680001307</v>
          </cell>
          <cell r="CW106">
            <v>-130.52177330999848</v>
          </cell>
          <cell r="CX106">
            <v>234.21187091000229</v>
          </cell>
          <cell r="CY106">
            <v>33.056832159997612</v>
          </cell>
          <cell r="CZ106">
            <v>48.164135729997724</v>
          </cell>
          <cell r="DA106">
            <v>41.877234310003132</v>
          </cell>
          <cell r="DB106">
            <v>107.96306507999816</v>
          </cell>
          <cell r="DC106">
            <v>22.133909650000533</v>
          </cell>
          <cell r="DD106">
            <v>130.95754761999888</v>
          </cell>
          <cell r="DE106">
            <v>-84.273219100001825</v>
          </cell>
          <cell r="DF106">
            <v>108.25333965000073</v>
          </cell>
          <cell r="DG106">
            <v>67.705662599999414</v>
          </cell>
          <cell r="DH106">
            <v>216.36481195000442</v>
          </cell>
          <cell r="DI106">
            <v>5.5727979599978426</v>
          </cell>
          <cell r="DJ106">
            <v>-223.68836982000266</v>
          </cell>
          <cell r="DK106">
            <v>199.66635590000078</v>
          </cell>
          <cell r="DL106">
            <v>-42.26565685999617</v>
          </cell>
          <cell r="DM106">
            <v>124.52031142999977</v>
          </cell>
          <cell r="DN106">
            <v>292.22829511000259</v>
          </cell>
          <cell r="DO106">
            <v>9.0749994399966454</v>
          </cell>
          <cell r="DP106">
            <v>-95.169444239999393</v>
          </cell>
          <cell r="DQ106">
            <v>33.723264289998951</v>
          </cell>
          <cell r="DR106">
            <v>27.074808240001403</v>
          </cell>
          <cell r="DS106">
            <v>-109.42473110999936</v>
          </cell>
          <cell r="DT106">
            <v>-62.401815129999704</v>
          </cell>
          <cell r="DU106">
            <v>-22.106868759999998</v>
          </cell>
          <cell r="DV106">
            <v>-177.02250502999959</v>
          </cell>
          <cell r="DW106">
            <v>6.1783186099974046</v>
          </cell>
          <cell r="DX106">
            <v>-7.4335184699993988</v>
          </cell>
          <cell r="DY106">
            <v>94.846002889999909</v>
          </cell>
          <cell r="DZ106">
            <v>195.03502355000069</v>
          </cell>
          <cell r="EA106">
            <v>22.471958019999192</v>
          </cell>
          <cell r="EB106">
            <v>-6.3045728499992038</v>
          </cell>
          <cell r="EC106">
            <v>21.34893078000232</v>
          </cell>
          <cell r="ED106">
            <v>65.021778069998618</v>
          </cell>
          <cell r="EE106">
            <v>-173.69252495000114</v>
          </cell>
          <cell r="EF106">
            <v>-17.751413590000084</v>
          </cell>
          <cell r="EG106">
            <v>153.29811015000064</v>
          </cell>
          <cell r="EH106">
            <v>-188.17484938999951</v>
          </cell>
          <cell r="EI106">
            <v>125.19085202000224</v>
          </cell>
          <cell r="EJ106">
            <v>126.25511612999935</v>
          </cell>
          <cell r="EK106">
            <v>35.071330990000206</v>
          </cell>
          <cell r="EL106">
            <v>40.887126510000599</v>
          </cell>
          <cell r="EM106">
            <v>203.40997282999797</v>
          </cell>
          <cell r="EN106">
            <v>-2.102207229999749</v>
          </cell>
          <cell r="EO106">
            <v>45.686319319999711</v>
          </cell>
          <cell r="EP106">
            <v>-16.629139479999594</v>
          </cell>
          <cell r="EQ106">
            <v>43.698532990001695</v>
          </cell>
          <cell r="ER106">
            <v>106.8828645399999</v>
          </cell>
          <cell r="ES106">
            <v>-130.60980130000053</v>
          </cell>
          <cell r="ET106">
            <v>253.82199883999783</v>
          </cell>
          <cell r="EU106">
            <v>-220.68299313999745</v>
          </cell>
          <cell r="EV106">
            <v>222.05148773999946</v>
          </cell>
          <cell r="EW106">
            <v>-0.51762436999948136</v>
          </cell>
          <cell r="EX106">
            <v>45.392463010000426</v>
          </cell>
          <cell r="EY106">
            <v>-15.321071500000851</v>
          </cell>
          <cell r="EZ106">
            <v>37.05518750999957</v>
          </cell>
          <cell r="FA106">
            <v>0.59087965000210829</v>
          </cell>
          <cell r="FB106">
            <v>-171.30353802000161</v>
          </cell>
          <cell r="FC106">
            <v>-37.824270110000839</v>
          </cell>
          <cell r="FD106">
            <v>87.60800526000051</v>
          </cell>
          <cell r="FE106">
            <v>-124.3509650899997</v>
          </cell>
          <cell r="FF106">
            <v>15.330253419998995</v>
          </cell>
        </row>
        <row r="119"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240.23500000000001</v>
          </cell>
          <cell r="DL119">
            <v>-240.23500000000001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-1.1368683772161603E-13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256.42943208500128</v>
          </cell>
          <cell r="ER119">
            <v>-256.42943208499935</v>
          </cell>
          <cell r="ES119">
            <v>0</v>
          </cell>
          <cell r="ET119">
            <v>0</v>
          </cell>
          <cell r="EU119">
            <v>236.36054974999988</v>
          </cell>
          <cell r="EV119">
            <v>236.36054974999988</v>
          </cell>
          <cell r="EW119">
            <v>-472.72109949999975</v>
          </cell>
          <cell r="EX119">
            <v>0</v>
          </cell>
          <cell r="EY119">
            <v>247.06572897000029</v>
          </cell>
          <cell r="EZ119">
            <v>-247.06572897000027</v>
          </cell>
          <cell r="FA119">
            <v>0</v>
          </cell>
          <cell r="FB119">
            <v>0</v>
          </cell>
          <cell r="FC119">
            <v>247.06648355499971</v>
          </cell>
          <cell r="FD119">
            <v>-247.06648355499976</v>
          </cell>
          <cell r="FE119">
            <v>0</v>
          </cell>
          <cell r="FF119">
            <v>0</v>
          </cell>
        </row>
        <row r="121">
          <cell r="S121">
            <v>100.13020313000015</v>
          </cell>
          <cell r="T121">
            <v>66.229846189999989</v>
          </cell>
          <cell r="U121">
            <v>66.229846230000021</v>
          </cell>
          <cell r="V121">
            <v>80.990442609999718</v>
          </cell>
          <cell r="W121">
            <v>66.227304060000279</v>
          </cell>
          <cell r="X121">
            <v>66.270790060000309</v>
          </cell>
          <cell r="Y121">
            <v>66.257276259999799</v>
          </cell>
          <cell r="Z121">
            <v>66.206566459999522</v>
          </cell>
          <cell r="AA121">
            <v>93.678234940000493</v>
          </cell>
          <cell r="AB121">
            <v>66.271304259999852</v>
          </cell>
          <cell r="AC121">
            <v>66.277410260000124</v>
          </cell>
          <cell r="AD121">
            <v>82.050659369999721</v>
          </cell>
          <cell r="AE121">
            <v>116.84139791999996</v>
          </cell>
          <cell r="AF121">
            <v>73.403643749999901</v>
          </cell>
          <cell r="AG121">
            <v>74.23096841000006</v>
          </cell>
          <cell r="AH121">
            <v>91.070132440000179</v>
          </cell>
          <cell r="AI121">
            <v>75.247453769999993</v>
          </cell>
          <cell r="AJ121">
            <v>83.237022609999713</v>
          </cell>
          <cell r="AK121">
            <v>50.562236240000402</v>
          </cell>
          <cell r="AL121">
            <v>-8.0000017987913452E-7</v>
          </cell>
          <cell r="AM121">
            <v>0</v>
          </cell>
          <cell r="AN121">
            <v>0</v>
          </cell>
          <cell r="AO121">
            <v>99.968384410000453</v>
          </cell>
          <cell r="AP121">
            <v>98.175543269999707</v>
          </cell>
          <cell r="AQ121">
            <v>151.69003791000023</v>
          </cell>
          <cell r="AR121">
            <v>25.552854000000025</v>
          </cell>
          <cell r="AS121">
            <v>145.40639061999991</v>
          </cell>
          <cell r="AT121">
            <v>111.71883097999989</v>
          </cell>
          <cell r="AU121">
            <v>-11.773182200000065</v>
          </cell>
          <cell r="AV121">
            <v>37.683357419999993</v>
          </cell>
          <cell r="AW121">
            <v>1.3218783799998164</v>
          </cell>
          <cell r="AX121">
            <v>12.822057930000028</v>
          </cell>
          <cell r="AY121">
            <v>-3.0446110799998678</v>
          </cell>
          <cell r="AZ121">
            <v>16.431346210000356</v>
          </cell>
          <cell r="BA121">
            <v>24.335250510000151</v>
          </cell>
          <cell r="BB121">
            <v>31.354511850000108</v>
          </cell>
          <cell r="BC121">
            <v>48.709098996666853</v>
          </cell>
          <cell r="BD121">
            <v>47.528724109999985</v>
          </cell>
          <cell r="BE121">
            <v>42.207259489999615</v>
          </cell>
          <cell r="BF121">
            <v>28.214567260000422</v>
          </cell>
          <cell r="BG121">
            <v>-58.722422159999951</v>
          </cell>
          <cell r="BH121">
            <v>47.545562299999801</v>
          </cell>
          <cell r="BI121">
            <v>3.8000319699999636</v>
          </cell>
          <cell r="BJ121">
            <v>34.675946636666595</v>
          </cell>
          <cell r="BK121">
            <v>3.7916709266669386</v>
          </cell>
          <cell r="BL121">
            <v>47.434605116666262</v>
          </cell>
          <cell r="BM121">
            <v>47.52720701666658</v>
          </cell>
          <cell r="BN121">
            <v>21.393145406666918</v>
          </cell>
          <cell r="BO121">
            <v>12.93321362000006</v>
          </cell>
          <cell r="BP121">
            <v>13.356159689999913</v>
          </cell>
          <cell r="BQ121">
            <v>13.046013959999982</v>
          </cell>
          <cell r="BR121">
            <v>12.994781770000372</v>
          </cell>
          <cell r="BS121">
            <v>12.964662219999809</v>
          </cell>
          <cell r="BT121">
            <v>12.949749929999598</v>
          </cell>
          <cell r="BU121">
            <v>12.96395270999983</v>
          </cell>
          <cell r="BV121">
            <v>12.868315740000071</v>
          </cell>
          <cell r="BW121">
            <v>4.8187986600005388</v>
          </cell>
          <cell r="BX121">
            <v>12.985548200000267</v>
          </cell>
          <cell r="BY121">
            <v>12.000205649999771</v>
          </cell>
          <cell r="BZ121">
            <v>17.908646159999989</v>
          </cell>
          <cell r="CA121">
            <v>13.511912500000108</v>
          </cell>
          <cell r="CB121">
            <v>18.411539239999911</v>
          </cell>
          <cell r="CC121">
            <v>12.99094212</v>
          </cell>
          <cell r="CD121">
            <v>13.446417150000343</v>
          </cell>
          <cell r="CE121">
            <v>13.341996359999939</v>
          </cell>
          <cell r="CF121">
            <v>13.305667970000286</v>
          </cell>
          <cell r="CG121">
            <v>13.424975189999714</v>
          </cell>
          <cell r="CH121">
            <v>13.331803930000206</v>
          </cell>
          <cell r="CI121">
            <v>13.26710611999988</v>
          </cell>
          <cell r="CJ121">
            <v>12.194208169999911</v>
          </cell>
          <cell r="CK121">
            <v>13.308953769999789</v>
          </cell>
          <cell r="CL121">
            <v>17.709282679999887</v>
          </cell>
          <cell r="CM121">
            <v>122.5888854599998</v>
          </cell>
          <cell r="CN121">
            <v>-0.57265497200023674</v>
          </cell>
          <cell r="CO121">
            <v>136.61442672804969</v>
          </cell>
          <cell r="CP121">
            <v>37.353335783999682</v>
          </cell>
          <cell r="CQ121">
            <v>-52.06763342999966</v>
          </cell>
          <cell r="CR121">
            <v>123.72651293800027</v>
          </cell>
          <cell r="CS121">
            <v>-119.99219083600019</v>
          </cell>
          <cell r="CT121">
            <v>73.45418664799945</v>
          </cell>
          <cell r="CU121">
            <v>106.71972184599963</v>
          </cell>
          <cell r="CV121">
            <v>-1.3963581899179189</v>
          </cell>
          <cell r="CW121">
            <v>172.06307343000026</v>
          </cell>
          <cell r="CX121">
            <v>-225.50116718999925</v>
          </cell>
          <cell r="CY121">
            <v>190.64056739199896</v>
          </cell>
          <cell r="CZ121">
            <v>115.46817618400019</v>
          </cell>
          <cell r="DA121">
            <v>197.13823636000052</v>
          </cell>
          <cell r="DB121">
            <v>191.09981747999882</v>
          </cell>
          <cell r="DC121">
            <v>-542.59175010999934</v>
          </cell>
          <cell r="DD121">
            <v>-416.06214251999972</v>
          </cell>
          <cell r="DE121">
            <v>3.2871265300000232</v>
          </cell>
          <cell r="DF121">
            <v>167.86082093000005</v>
          </cell>
          <cell r="DG121">
            <v>130.41237015000024</v>
          </cell>
          <cell r="DH121">
            <v>113.47982405999937</v>
          </cell>
          <cell r="DI121">
            <v>134.25489157999982</v>
          </cell>
          <cell r="DJ121">
            <v>-61.737264259999392</v>
          </cell>
          <cell r="DK121">
            <v>198.76642023999921</v>
          </cell>
          <cell r="DL121">
            <v>162.39026962000116</v>
          </cell>
          <cell r="DM121">
            <v>-577.2350490000008</v>
          </cell>
          <cell r="DN121">
            <v>375.1587901999992</v>
          </cell>
          <cell r="DO121">
            <v>163.29444352000064</v>
          </cell>
          <cell r="DP121">
            <v>-176.92579286</v>
          </cell>
          <cell r="DQ121">
            <v>-44.111702200000764</v>
          </cell>
          <cell r="DR121">
            <v>6.1176677700004802</v>
          </cell>
          <cell r="DS121">
            <v>4.7690609999999651</v>
          </cell>
          <cell r="DT121">
            <v>63.142322640000202</v>
          </cell>
          <cell r="DU121">
            <v>153.95699688999957</v>
          </cell>
          <cell r="DV121">
            <v>-197.27101854000011</v>
          </cell>
          <cell r="DW121">
            <v>159.96491039000011</v>
          </cell>
          <cell r="DX121">
            <v>-11.200207670000054</v>
          </cell>
          <cell r="DY121">
            <v>-61.404559550000158</v>
          </cell>
          <cell r="DZ121">
            <v>-170.23796769</v>
          </cell>
          <cell r="EA121">
            <v>165.88618811000015</v>
          </cell>
          <cell r="EB121">
            <v>-1316.2638742500003</v>
          </cell>
          <cell r="EC121">
            <v>1152.0429403300004</v>
          </cell>
          <cell r="ED121">
            <v>202.90682156999992</v>
          </cell>
          <cell r="EE121">
            <v>-203.90668381000069</v>
          </cell>
          <cell r="EF121">
            <v>167.78033292000055</v>
          </cell>
          <cell r="EG121">
            <v>143.25125653000032</v>
          </cell>
          <cell r="EH121">
            <v>72.493569620000017</v>
          </cell>
          <cell r="EI121">
            <v>88.469268849999935</v>
          </cell>
          <cell r="EJ121">
            <v>3.1126455000003261</v>
          </cell>
          <cell r="EK121">
            <v>22.60127840000041</v>
          </cell>
          <cell r="EL121">
            <v>-213.81175757999972</v>
          </cell>
          <cell r="EM121">
            <v>3.0112661399998615</v>
          </cell>
          <cell r="EN121">
            <v>15.21349562999967</v>
          </cell>
          <cell r="EO121">
            <v>157.16861803000029</v>
          </cell>
          <cell r="EP121">
            <v>-131.21403473999999</v>
          </cell>
          <cell r="EQ121">
            <v>185.52675039000042</v>
          </cell>
          <cell r="ER121">
            <v>190.31995860000006</v>
          </cell>
          <cell r="ES121">
            <v>186.57101166000029</v>
          </cell>
          <cell r="ET121">
            <v>-434.6976526619992</v>
          </cell>
          <cell r="EU121">
            <v>195.56015470999955</v>
          </cell>
          <cell r="EV121">
            <v>-308.10228009999992</v>
          </cell>
          <cell r="EW121">
            <v>39.423398259999885</v>
          </cell>
          <cell r="EX121">
            <v>-36.564363200000116</v>
          </cell>
          <cell r="EY121">
            <v>3.5367141900005663</v>
          </cell>
          <cell r="EZ121">
            <v>195.38080573000025</v>
          </cell>
          <cell r="FA121">
            <v>-197.07767288000014</v>
          </cell>
          <cell r="FB121">
            <v>52.399143869999534</v>
          </cell>
          <cell r="FC121">
            <v>-52.038344849999703</v>
          </cell>
          <cell r="FD121">
            <v>1.3227552200005448</v>
          </cell>
          <cell r="FE121">
            <v>55.515274190000127</v>
          </cell>
          <cell r="FF121">
            <v>175.36168698999973</v>
          </cell>
        </row>
      </sheetData>
      <sheetData sheetId="4"/>
      <sheetData sheetId="5">
        <row r="53">
          <cell r="F53">
            <v>171.24396566319547</v>
          </cell>
        </row>
        <row r="64">
          <cell r="S64">
            <v>129.68398976999998</v>
          </cell>
          <cell r="T64">
            <v>95.366707329999997</v>
          </cell>
          <cell r="U64">
            <v>155.38466665999997</v>
          </cell>
          <cell r="V64">
            <v>194.53438646999999</v>
          </cell>
          <cell r="W64">
            <v>207.03601749000001</v>
          </cell>
          <cell r="X64">
            <v>212.66399848</v>
          </cell>
          <cell r="Y64">
            <v>168.13604937999997</v>
          </cell>
          <cell r="Z64">
            <v>232.20920182</v>
          </cell>
          <cell r="AA64">
            <v>208.94300039000001</v>
          </cell>
          <cell r="AB64">
            <v>819.27570207000008</v>
          </cell>
          <cell r="AC64">
            <v>359.94518145000001</v>
          </cell>
          <cell r="AD64">
            <v>365.20704614999994</v>
          </cell>
          <cell r="AE64">
            <v>126.94027036</v>
          </cell>
          <cell r="AF64">
            <v>761.13097142999993</v>
          </cell>
          <cell r="AG64">
            <v>417.59761148000007</v>
          </cell>
          <cell r="AH64">
            <v>311.45050988999998</v>
          </cell>
          <cell r="AI64">
            <v>372.29675357999997</v>
          </cell>
          <cell r="AJ64">
            <v>409.18315359000002</v>
          </cell>
          <cell r="AK64">
            <v>164.78622796000002</v>
          </cell>
          <cell r="AL64">
            <v>145.74224672</v>
          </cell>
          <cell r="AM64">
            <v>132.87047064999999</v>
          </cell>
          <cell r="AN64">
            <v>402.46124890999999</v>
          </cell>
          <cell r="AO64">
            <v>291.30018895000001</v>
          </cell>
          <cell r="AP64">
            <v>1081.5448126599999</v>
          </cell>
          <cell r="AQ64">
            <v>161.71747805000001</v>
          </cell>
          <cell r="AR64">
            <v>522.56711456999994</v>
          </cell>
          <cell r="AS64">
            <v>765.40284739000003</v>
          </cell>
          <cell r="AT64">
            <v>313.98479938999998</v>
          </cell>
          <cell r="AU64">
            <v>9.0115589499999995</v>
          </cell>
          <cell r="AV64">
            <v>32.54640517</v>
          </cell>
          <cell r="AW64">
            <v>3.8012396000000002</v>
          </cell>
          <cell r="AX64">
            <v>4.8556617900000001</v>
          </cell>
          <cell r="AY64">
            <v>0.73713791999999989</v>
          </cell>
          <cell r="AZ64">
            <v>0.9181585699999999</v>
          </cell>
          <cell r="BA64">
            <v>581.23864822999997</v>
          </cell>
          <cell r="BB64">
            <v>1380.9896310700001</v>
          </cell>
          <cell r="BC64">
            <v>650.21253646000002</v>
          </cell>
          <cell r="BD64">
            <v>348.74970000000002</v>
          </cell>
          <cell r="BE64">
            <v>963.52049514999999</v>
          </cell>
          <cell r="BF64">
            <v>313.44970999999998</v>
          </cell>
          <cell r="BG64">
            <v>854.51647169</v>
          </cell>
          <cell r="BH64">
            <v>1293.29592346</v>
          </cell>
          <cell r="BI64">
            <v>242.3358709</v>
          </cell>
          <cell r="BJ64">
            <v>902.29862617000003</v>
          </cell>
          <cell r="BK64">
            <v>232.30850552000001</v>
          </cell>
          <cell r="BL64">
            <v>700.88736313999993</v>
          </cell>
          <cell r="BM64">
            <v>516.52472742999998</v>
          </cell>
          <cell r="BN64">
            <v>670.4652929099999</v>
          </cell>
          <cell r="BO64">
            <v>907.21443976</v>
          </cell>
          <cell r="BP64">
            <v>3060.0219626800003</v>
          </cell>
          <cell r="BQ64">
            <v>1633.9980945499999</v>
          </cell>
          <cell r="BR64">
            <v>333.17462906000003</v>
          </cell>
          <cell r="BS64">
            <v>699.28885831000002</v>
          </cell>
          <cell r="BT64">
            <v>0</v>
          </cell>
          <cell r="BU64">
            <v>83</v>
          </cell>
          <cell r="BV64">
            <v>133.84983</v>
          </cell>
          <cell r="BW64">
            <v>90</v>
          </cell>
          <cell r="BX64">
            <v>0</v>
          </cell>
          <cell r="BY64">
            <v>0</v>
          </cell>
          <cell r="BZ64">
            <v>0.17996400000000001</v>
          </cell>
          <cell r="CA64">
            <v>0</v>
          </cell>
          <cell r="CB64">
            <v>0</v>
          </cell>
          <cell r="CC64">
            <v>-9.6725000000000005E-2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224.349129</v>
          </cell>
          <cell r="CK64">
            <v>75.099980000000002</v>
          </cell>
          <cell r="CL64">
            <v>253.778344</v>
          </cell>
          <cell r="CM64">
            <v>240.99780000000001</v>
          </cell>
          <cell r="CN64">
            <v>3.06938442</v>
          </cell>
          <cell r="CO64">
            <v>370</v>
          </cell>
          <cell r="CP64">
            <v>1.9996</v>
          </cell>
          <cell r="CQ64">
            <v>0.93481300000000001</v>
          </cell>
          <cell r="CR64">
            <v>0.59488099999999999</v>
          </cell>
          <cell r="CS64">
            <v>13.1872375</v>
          </cell>
          <cell r="CT64">
            <v>338.24276450000002</v>
          </cell>
          <cell r="CU64">
            <v>331.49404500000003</v>
          </cell>
          <cell r="CV64">
            <v>417.69183417000005</v>
          </cell>
          <cell r="CW64">
            <v>113.25553825999999</v>
          </cell>
          <cell r="CX64">
            <v>167.72993044</v>
          </cell>
          <cell r="CY64">
            <v>393.61433255000003</v>
          </cell>
          <cell r="CZ64">
            <v>329.71501330035335</v>
          </cell>
          <cell r="DA64">
            <v>88.544436098615876</v>
          </cell>
          <cell r="DB64">
            <v>43.22020836902594</v>
          </cell>
          <cell r="DC64">
            <v>391.97372716305244</v>
          </cell>
          <cell r="DD64">
            <v>23.475840590000001</v>
          </cell>
          <cell r="DE64">
            <v>197.75066179296471</v>
          </cell>
          <cell r="DF64">
            <v>33.06892775</v>
          </cell>
          <cell r="DG64">
            <v>77.193624785964275</v>
          </cell>
          <cell r="DH64">
            <v>557.51432802247109</v>
          </cell>
          <cell r="DI64">
            <v>409.46604141045788</v>
          </cell>
          <cell r="DJ64">
            <v>471.92814521966591</v>
          </cell>
          <cell r="DK64">
            <v>0</v>
          </cell>
          <cell r="DL64">
            <v>0</v>
          </cell>
          <cell r="DM64">
            <v>0</v>
          </cell>
          <cell r="DN64">
            <v>516.26533423682736</v>
          </cell>
          <cell r="DO64">
            <v>327.07803340196102</v>
          </cell>
          <cell r="DP64">
            <v>184.4135431608702</v>
          </cell>
          <cell r="DQ64">
            <v>428.02587827357775</v>
          </cell>
          <cell r="DR64">
            <v>165.96154940327563</v>
          </cell>
          <cell r="DS64">
            <v>21.13368756251489</v>
          </cell>
          <cell r="DT64">
            <v>1.2806256201856323</v>
          </cell>
          <cell r="DU64">
            <v>24.02481782594587</v>
          </cell>
          <cell r="DV64">
            <v>803.94631581006718</v>
          </cell>
          <cell r="DW64">
            <v>3.3700211412466898</v>
          </cell>
          <cell r="DX64">
            <v>53.597977133830803</v>
          </cell>
          <cell r="DY64">
            <v>167.48168361608847</v>
          </cell>
          <cell r="DZ64">
            <v>15.94298</v>
          </cell>
          <cell r="EA64">
            <v>650.04929572597928</v>
          </cell>
          <cell r="EB64">
            <v>85.027942817610054</v>
          </cell>
          <cell r="EC64">
            <v>78.209979030574928</v>
          </cell>
          <cell r="ED64">
            <v>273.47101369742177</v>
          </cell>
          <cell r="EE64">
            <v>643.56134125548681</v>
          </cell>
          <cell r="EF64">
            <v>1.9849074900000001</v>
          </cell>
          <cell r="EG64">
            <v>679.13495142558997</v>
          </cell>
          <cell r="EH64">
            <v>54.073774391922697</v>
          </cell>
          <cell r="EI64">
            <v>202.87808179800001</v>
          </cell>
          <cell r="EJ64">
            <v>200</v>
          </cell>
          <cell r="EK64">
            <v>695.9839049716096</v>
          </cell>
          <cell r="EL64">
            <v>295.35318037626519</v>
          </cell>
          <cell r="EM64">
            <v>238.69315742200001</v>
          </cell>
          <cell r="EN64">
            <v>219.05008412672615</v>
          </cell>
          <cell r="EO64">
            <v>249.82562141105828</v>
          </cell>
          <cell r="EP64">
            <v>23.274757281806082</v>
          </cell>
          <cell r="EQ64">
            <v>131.27597106498834</v>
          </cell>
          <cell r="ER64">
            <v>631.00749733738849</v>
          </cell>
          <cell r="ES64">
            <v>46.261202600000004</v>
          </cell>
          <cell r="ET64">
            <v>190.67919374424594</v>
          </cell>
          <cell r="EU64">
            <v>524.63327422438806</v>
          </cell>
          <cell r="EV64">
            <v>279.79666970386501</v>
          </cell>
          <cell r="EW64">
            <v>239.35777868</v>
          </cell>
          <cell r="EX64">
            <v>1034.0003185641601</v>
          </cell>
          <cell r="EY64">
            <v>616.60567525016143</v>
          </cell>
          <cell r="EZ64">
            <v>347.83135852849239</v>
          </cell>
          <cell r="FA64">
            <v>455.99072852116711</v>
          </cell>
          <cell r="FB64">
            <v>558.58426133602575</v>
          </cell>
          <cell r="FC64">
            <v>332.11968318657057</v>
          </cell>
          <cell r="FD64">
            <v>360.86619670397783</v>
          </cell>
          <cell r="FE64">
            <v>343.24729248028677</v>
          </cell>
          <cell r="FF64">
            <v>1065.1195623266024</v>
          </cell>
        </row>
        <row r="75">
          <cell r="S75">
            <v>0</v>
          </cell>
          <cell r="T75">
            <v>7.4819999999999993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7.4819999999999993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7.4820000000000135</v>
          </cell>
          <cell r="AG75">
            <v>0</v>
          </cell>
          <cell r="AH75">
            <v>0</v>
          </cell>
          <cell r="AI75">
            <v>0</v>
          </cell>
          <cell r="AJ75">
            <v>2000</v>
          </cell>
          <cell r="AK75">
            <v>0</v>
          </cell>
          <cell r="AL75">
            <v>7.4819999999999993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7.4819999999999993</v>
          </cell>
          <cell r="AS75">
            <v>750</v>
          </cell>
          <cell r="AT75">
            <v>0</v>
          </cell>
          <cell r="AU75">
            <v>750</v>
          </cell>
          <cell r="AV75">
            <v>0</v>
          </cell>
          <cell r="AW75">
            <v>0</v>
          </cell>
          <cell r="AX75">
            <v>7.4819999999999993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7.4819999999999993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1000</v>
          </cell>
          <cell r="BJ75">
            <v>7.4819999999999993</v>
          </cell>
          <cell r="BK75">
            <v>1000</v>
          </cell>
          <cell r="BL75">
            <v>0</v>
          </cell>
          <cell r="BM75">
            <v>0</v>
          </cell>
          <cell r="BN75">
            <v>750</v>
          </cell>
          <cell r="BO75">
            <v>1000</v>
          </cell>
          <cell r="BP75">
            <v>7.4819999999999993</v>
          </cell>
          <cell r="BQ75">
            <v>0</v>
          </cell>
          <cell r="BR75">
            <v>0</v>
          </cell>
          <cell r="BS75">
            <v>1000</v>
          </cell>
          <cell r="BT75">
            <v>1000</v>
          </cell>
          <cell r="BU75">
            <v>0</v>
          </cell>
          <cell r="BV75">
            <v>7.4819999999999993</v>
          </cell>
          <cell r="BW75">
            <v>0</v>
          </cell>
          <cell r="BX75">
            <v>2500</v>
          </cell>
          <cell r="BY75">
            <v>0</v>
          </cell>
          <cell r="BZ75">
            <v>0</v>
          </cell>
          <cell r="CA75">
            <v>3000</v>
          </cell>
          <cell r="CB75">
            <v>7.4819999999999993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7.4819999999999993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1000</v>
          </cell>
          <cell r="CN75">
            <v>7.4819999999999993</v>
          </cell>
          <cell r="CO75">
            <v>0</v>
          </cell>
          <cell r="CP75">
            <v>0</v>
          </cell>
          <cell r="CQ75">
            <v>0</v>
          </cell>
          <cell r="CR75">
            <v>1125</v>
          </cell>
          <cell r="CS75">
            <v>0</v>
          </cell>
          <cell r="CT75">
            <v>7.4819999999999993</v>
          </cell>
          <cell r="CU75">
            <v>2000</v>
          </cell>
          <cell r="CV75">
            <v>0</v>
          </cell>
          <cell r="CW75">
            <v>0</v>
          </cell>
          <cell r="CX75">
            <v>0</v>
          </cell>
          <cell r="CY75">
            <v>400</v>
          </cell>
          <cell r="CZ75">
            <v>7.4819999999999993</v>
          </cell>
          <cell r="DA75">
            <v>197.62499999999997</v>
          </cell>
          <cell r="DB75">
            <v>109.7906445000001</v>
          </cell>
          <cell r="DC75">
            <v>0</v>
          </cell>
          <cell r="DD75">
            <v>252.57257349999986</v>
          </cell>
          <cell r="DE75">
            <v>230.02304249999997</v>
          </cell>
          <cell r="DF75">
            <v>1012.4239919999999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7.4819999999999993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7.4817205500000057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7.4817205500000057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7.4817205500000057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7.4817205499999773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7.4817205499999773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7.4817205499999773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7.481720550000091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</row>
        <row r="90">
          <cell r="AE90">
            <v>87.158068130000004</v>
          </cell>
          <cell r="BD90">
            <v>896.21298587000001</v>
          </cell>
          <cell r="BO90">
            <v>113.20458653999999</v>
          </cell>
          <cell r="CY90">
            <v>153.46006560999999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</row>
        <row r="98">
          <cell r="S98">
            <v>0.20139706000000002</v>
          </cell>
          <cell r="T98">
            <v>0</v>
          </cell>
          <cell r="U98">
            <v>-1.1630088899999997</v>
          </cell>
          <cell r="V98">
            <v>0.15009567000000001</v>
          </cell>
          <cell r="W98">
            <v>0.21501878999999999</v>
          </cell>
          <cell r="X98">
            <v>2.93501E-3</v>
          </cell>
          <cell r="Y98">
            <v>0</v>
          </cell>
          <cell r="Z98">
            <v>0.14931529999999998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0.12185813000000001</v>
          </cell>
          <cell r="AG98">
            <v>0</v>
          </cell>
          <cell r="AH98">
            <v>0</v>
          </cell>
          <cell r="AI98">
            <v>0</v>
          </cell>
          <cell r="AJ98">
            <v>1.58585972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0.76587363000000008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1.2544763999999999</v>
          </cell>
          <cell r="AW98">
            <v>0.63412636999999994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3.6972033500000001</v>
          </cell>
          <cell r="BR98">
            <v>0</v>
          </cell>
          <cell r="BS98">
            <v>0</v>
          </cell>
          <cell r="BT98">
            <v>0.50447639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163.63447667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500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2987.6043877705511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</row>
        <row r="113"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1200</v>
          </cell>
          <cell r="AA113">
            <v>0</v>
          </cell>
          <cell r="AB113">
            <v>0</v>
          </cell>
          <cell r="AC113">
            <v>0</v>
          </cell>
          <cell r="AD113">
            <v>700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400</v>
          </cell>
          <cell r="AK113">
            <v>0</v>
          </cell>
          <cell r="AL113">
            <v>700</v>
          </cell>
          <cell r="AM113">
            <v>0</v>
          </cell>
          <cell r="AN113">
            <v>0</v>
          </cell>
          <cell r="AO113">
            <v>0</v>
          </cell>
          <cell r="AP113">
            <v>500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400</v>
          </cell>
          <cell r="AV113">
            <v>1000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435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400</v>
          </cell>
          <cell r="BI113">
            <v>0</v>
          </cell>
          <cell r="BJ113">
            <v>0</v>
          </cell>
          <cell r="BK113">
            <v>0</v>
          </cell>
          <cell r="BL113">
            <v>325</v>
          </cell>
          <cell r="BM113">
            <v>0</v>
          </cell>
          <cell r="BN113">
            <v>900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400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400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295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200</v>
          </cell>
          <cell r="CP113">
            <v>0</v>
          </cell>
          <cell r="CQ113">
            <v>0</v>
          </cell>
          <cell r="CR113">
            <v>0</v>
          </cell>
          <cell r="CS113">
            <v>180</v>
          </cell>
          <cell r="CT113">
            <v>0</v>
          </cell>
          <cell r="CU113">
            <v>65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</row>
        <row r="154"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948.55084828999998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</row>
      </sheetData>
      <sheetData sheetId="6">
        <row r="53">
          <cell r="F53">
            <v>309.39826649999998</v>
          </cell>
        </row>
        <row r="64">
          <cell r="S64">
            <v>33.500031790000001</v>
          </cell>
          <cell r="T64">
            <v>200.5</v>
          </cell>
          <cell r="U64">
            <v>52.213317639999993</v>
          </cell>
          <cell r="V64">
            <v>23.539349000000005</v>
          </cell>
          <cell r="W64">
            <v>31.217115529999997</v>
          </cell>
          <cell r="X64">
            <v>0.47562234999999997</v>
          </cell>
          <cell r="Y64">
            <v>37.890321329999999</v>
          </cell>
          <cell r="Z64">
            <v>152.05414148000003</v>
          </cell>
          <cell r="AA64">
            <v>86.234550370000008</v>
          </cell>
          <cell r="AB64">
            <v>274.15586215999997</v>
          </cell>
          <cell r="AC64">
            <v>1.0985</v>
          </cell>
          <cell r="AD64">
            <v>80.685622299999991</v>
          </cell>
          <cell r="AE64">
            <v>3.69</v>
          </cell>
          <cell r="AF64">
            <v>350</v>
          </cell>
          <cell r="AG64">
            <v>2.7270859999999999</v>
          </cell>
          <cell r="AH64">
            <v>104.31551385999998</v>
          </cell>
          <cell r="AI64">
            <v>136.80290332000001</v>
          </cell>
          <cell r="AJ64">
            <v>424.18346908999996</v>
          </cell>
          <cell r="AK64">
            <v>304.86788557999995</v>
          </cell>
          <cell r="AL64">
            <v>120.00550292</v>
          </cell>
          <cell r="AM64">
            <v>27.89695489</v>
          </cell>
          <cell r="AN64">
            <v>28.329499999999999</v>
          </cell>
          <cell r="AO64">
            <v>50.125676599999991</v>
          </cell>
          <cell r="AP64">
            <v>416.15932809000003</v>
          </cell>
          <cell r="AQ64">
            <v>50.291566770000003</v>
          </cell>
          <cell r="AR64">
            <v>603.36367341999994</v>
          </cell>
          <cell r="AS64">
            <v>720.87333212999999</v>
          </cell>
          <cell r="AT64">
            <v>417.17364291000001</v>
          </cell>
          <cell r="AU64">
            <v>37.618333339999992</v>
          </cell>
          <cell r="AV64">
            <v>225.01175454</v>
          </cell>
          <cell r="AW64">
            <v>66.765827610000002</v>
          </cell>
          <cell r="AX64">
            <v>66.579833410000006</v>
          </cell>
          <cell r="AY64">
            <v>66.359225080000002</v>
          </cell>
          <cell r="AZ64">
            <v>5.8462622099999999</v>
          </cell>
          <cell r="BA64">
            <v>305.67384634000001</v>
          </cell>
          <cell r="BB64">
            <v>1226.7523111099999</v>
          </cell>
          <cell r="BC64">
            <v>320.28803762999996</v>
          </cell>
          <cell r="BD64">
            <v>146.67619850999998</v>
          </cell>
          <cell r="BE64">
            <v>180.46275488999996</v>
          </cell>
          <cell r="BF64">
            <v>1257.4318736299997</v>
          </cell>
          <cell r="BG64">
            <v>730.28333333</v>
          </cell>
          <cell r="BH64">
            <v>1428.1367028799998</v>
          </cell>
          <cell r="BI64">
            <v>215.28385556999999</v>
          </cell>
          <cell r="BJ64">
            <v>656.59756625</v>
          </cell>
          <cell r="BK64">
            <v>1015.9054787099998</v>
          </cell>
          <cell r="BL64">
            <v>572.80666436999991</v>
          </cell>
          <cell r="BM64">
            <v>582.13077742999997</v>
          </cell>
          <cell r="BN64">
            <v>683.76314001000014</v>
          </cell>
          <cell r="BO64">
            <v>370.60505799999999</v>
          </cell>
          <cell r="BP64">
            <v>607.39401348000013</v>
          </cell>
          <cell r="BQ64">
            <v>461.85673747999999</v>
          </cell>
          <cell r="BR64">
            <v>182.88355733000003</v>
          </cell>
          <cell r="BS64">
            <v>2474.8295465300002</v>
          </cell>
          <cell r="BT64">
            <v>7.3</v>
          </cell>
          <cell r="BU64">
            <v>97.354924429999997</v>
          </cell>
          <cell r="BV64">
            <v>156.97641315999999</v>
          </cell>
          <cell r="BW64">
            <v>80.633084890000006</v>
          </cell>
          <cell r="BX64">
            <v>3.7373100300000002</v>
          </cell>
          <cell r="BY64">
            <v>29.323519700000002</v>
          </cell>
          <cell r="BZ64">
            <v>142.09665588999999</v>
          </cell>
          <cell r="CA64">
            <v>3.3340385399999999</v>
          </cell>
          <cell r="CB64">
            <v>9.1085588499999997</v>
          </cell>
          <cell r="CC64">
            <v>408.19350359000003</v>
          </cell>
          <cell r="CD64">
            <v>8.9819127499999993</v>
          </cell>
          <cell r="CE64">
            <v>363.27571505999992</v>
          </cell>
          <cell r="CF64">
            <v>13.09592385</v>
          </cell>
          <cell r="CG64">
            <v>27.65903389</v>
          </cell>
          <cell r="CH64">
            <v>72.459085000000002</v>
          </cell>
          <cell r="CI64">
            <v>11.445391870000002</v>
          </cell>
          <cell r="CJ64">
            <v>214.25483027000001</v>
          </cell>
          <cell r="CK64">
            <v>83.191636119999998</v>
          </cell>
          <cell r="CL64">
            <v>424.71859139000003</v>
          </cell>
          <cell r="CM64">
            <v>88.152489680000002</v>
          </cell>
          <cell r="CN64">
            <v>1.45377617</v>
          </cell>
          <cell r="CO64">
            <v>123.53724510000001</v>
          </cell>
          <cell r="CP64">
            <v>5.3957767499999996</v>
          </cell>
          <cell r="CQ64">
            <v>323.93959375999998</v>
          </cell>
          <cell r="CR64">
            <v>31.348804010000002</v>
          </cell>
          <cell r="CS64">
            <v>87.350677950000005</v>
          </cell>
          <cell r="CT64">
            <v>142.58611468000001</v>
          </cell>
          <cell r="CU64">
            <v>308.33849182</v>
          </cell>
          <cell r="CV64">
            <v>465.54585240000006</v>
          </cell>
          <cell r="CW64">
            <v>54.163234869999997</v>
          </cell>
          <cell r="CX64">
            <v>146.04511575699999</v>
          </cell>
          <cell r="CY64">
            <v>25.544266450000002</v>
          </cell>
          <cell r="CZ64">
            <v>9.2635987400000008</v>
          </cell>
          <cell r="DA64">
            <v>214.07025082000001</v>
          </cell>
          <cell r="DB64">
            <v>12.73756659</v>
          </cell>
          <cell r="DC64">
            <v>418.44248347000001</v>
          </cell>
          <cell r="DD64">
            <v>46.523733440000001</v>
          </cell>
          <cell r="DE64">
            <v>20.436664329999999</v>
          </cell>
          <cell r="DF64">
            <v>77.142426279999995</v>
          </cell>
          <cell r="DG64">
            <v>126.86929855999999</v>
          </cell>
          <cell r="DH64">
            <v>291.88247698000004</v>
          </cell>
          <cell r="DI64">
            <v>78.959681160000002</v>
          </cell>
          <cell r="DJ64">
            <v>120.74162250000001</v>
          </cell>
          <cell r="DK64">
            <v>369.94134525999999</v>
          </cell>
          <cell r="DL64">
            <v>66.114314760000013</v>
          </cell>
          <cell r="DM64">
            <v>219.69458541000003</v>
          </cell>
          <cell r="DN64">
            <v>59.24339964</v>
          </cell>
          <cell r="DO64">
            <v>132.60888306000001</v>
          </cell>
          <cell r="DP64">
            <v>69.16215566000001</v>
          </cell>
          <cell r="DQ64">
            <v>40.156329400000004</v>
          </cell>
          <cell r="DR64">
            <v>123.32102421</v>
          </cell>
          <cell r="DS64">
            <v>120.34805707999999</v>
          </cell>
          <cell r="DT64">
            <v>644.73504019999996</v>
          </cell>
          <cell r="DU64">
            <v>181.87643249000001</v>
          </cell>
          <cell r="DV64">
            <v>133.53317988999999</v>
          </cell>
          <cell r="DW64">
            <v>193.441024</v>
          </cell>
          <cell r="DX64">
            <v>91.965540170000011</v>
          </cell>
          <cell r="DY64">
            <v>131.82402599000002</v>
          </cell>
          <cell r="DZ64">
            <v>451.61804996000012</v>
          </cell>
          <cell r="EA64">
            <v>225.09094366000002</v>
          </cell>
          <cell r="EB64">
            <v>84.34983167</v>
          </cell>
          <cell r="EC64">
            <v>65.477689299999994</v>
          </cell>
          <cell r="ED64">
            <v>119.54574165000001</v>
          </cell>
          <cell r="EE64">
            <v>158.00084139000001</v>
          </cell>
          <cell r="EF64">
            <v>325.80803179000003</v>
          </cell>
          <cell r="EG64">
            <v>180.87629332</v>
          </cell>
          <cell r="EH64">
            <v>125.92641589</v>
          </cell>
          <cell r="EI64">
            <v>337.93749717000003</v>
          </cell>
          <cell r="EJ64">
            <v>750.00952384000004</v>
          </cell>
          <cell r="EK64">
            <v>218.77908493999999</v>
          </cell>
          <cell r="EL64">
            <v>59.779292250000005</v>
          </cell>
          <cell r="EM64">
            <v>67.848804000000001</v>
          </cell>
          <cell r="EN64">
            <v>91.51116906</v>
          </cell>
          <cell r="EO64">
            <v>66.703069749999997</v>
          </cell>
          <cell r="EP64">
            <v>215.92697317</v>
          </cell>
          <cell r="EQ64">
            <v>146.61230207</v>
          </cell>
          <cell r="ER64">
            <v>335.53331417000004</v>
          </cell>
          <cell r="ES64">
            <v>146.79099413</v>
          </cell>
          <cell r="ET64">
            <v>123.51282576</v>
          </cell>
          <cell r="EU64">
            <v>2590.0397833899997</v>
          </cell>
          <cell r="EV64">
            <v>92.292431500000006</v>
          </cell>
          <cell r="EW64">
            <v>168.32688243000001</v>
          </cell>
          <cell r="EX64">
            <v>1141.7850526310001</v>
          </cell>
          <cell r="EY64">
            <v>320.65243893000002</v>
          </cell>
          <cell r="EZ64">
            <v>96.677772959999999</v>
          </cell>
          <cell r="FA64">
            <v>74.866764090000004</v>
          </cell>
          <cell r="FB64">
            <v>140.21058121000002</v>
          </cell>
          <cell r="FC64">
            <v>160.01828354999998</v>
          </cell>
          <cell r="FD64">
            <v>129.83351780000001</v>
          </cell>
          <cell r="FE64">
            <v>67.083398902727268</v>
          </cell>
          <cell r="FF64">
            <v>127.24433445999999</v>
          </cell>
        </row>
        <row r="75">
          <cell r="DB75">
            <v>1.9883850000000001</v>
          </cell>
          <cell r="DC75">
            <v>0</v>
          </cell>
          <cell r="DD75">
            <v>0</v>
          </cell>
          <cell r="DE75">
            <v>0</v>
          </cell>
          <cell r="DF75">
            <v>788.02287549999994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</row>
        <row r="90">
          <cell r="S90">
            <v>39.449268861999997</v>
          </cell>
          <cell r="T90">
            <v>88.752772834000012</v>
          </cell>
          <cell r="U90">
            <v>35.076529528000002</v>
          </cell>
          <cell r="V90">
            <v>87.365833457000022</v>
          </cell>
          <cell r="W90">
            <v>103.722468681</v>
          </cell>
          <cell r="X90">
            <v>74.442972626</v>
          </cell>
          <cell r="Y90">
            <v>39.125929008999996</v>
          </cell>
          <cell r="Z90">
            <v>83.468150199999982</v>
          </cell>
          <cell r="AA90">
            <v>125.93328385699999</v>
          </cell>
          <cell r="AB90">
            <v>89.058959309999992</v>
          </cell>
          <cell r="AC90">
            <v>100.36755692200001</v>
          </cell>
          <cell r="AD90">
            <v>231.43628729</v>
          </cell>
          <cell r="AE90">
            <v>39.55218943500001</v>
          </cell>
          <cell r="AF90">
            <v>83.545000966000003</v>
          </cell>
          <cell r="AG90">
            <v>193.11107879499997</v>
          </cell>
          <cell r="AH90">
            <v>96.690874404999988</v>
          </cell>
          <cell r="AI90">
            <v>99.207028527000006</v>
          </cell>
          <cell r="AJ90">
            <v>229.87692369999999</v>
          </cell>
          <cell r="AK90">
            <v>44.490475194999995</v>
          </cell>
          <cell r="AL90">
            <v>88.476511858999999</v>
          </cell>
          <cell r="AM90">
            <v>463.19053111300008</v>
          </cell>
          <cell r="AN90">
            <v>83.656438544999986</v>
          </cell>
          <cell r="AO90">
            <v>26.638669139999998</v>
          </cell>
          <cell r="AP90">
            <v>174.55849527199999</v>
          </cell>
          <cell r="AQ90">
            <v>25.876106040000003</v>
          </cell>
          <cell r="AR90">
            <v>19.270419199999996</v>
          </cell>
          <cell r="AS90">
            <v>162.53102479999998</v>
          </cell>
          <cell r="AT90">
            <v>88.237047119999986</v>
          </cell>
          <cell r="AU90">
            <v>35.331536849999999</v>
          </cell>
          <cell r="AV90">
            <v>198.78731162000003</v>
          </cell>
          <cell r="AW90">
            <v>14.141506170000001</v>
          </cell>
          <cell r="AX90">
            <v>28.36008825</v>
          </cell>
          <cell r="AY90">
            <v>159.66090597000002</v>
          </cell>
          <cell r="AZ90">
            <v>87.715685510000014</v>
          </cell>
          <cell r="BA90">
            <v>36.727460219999998</v>
          </cell>
          <cell r="BB90">
            <v>279.56696441999998</v>
          </cell>
          <cell r="BC90">
            <v>14.717359760000001</v>
          </cell>
          <cell r="BD90">
            <v>21.53038136</v>
          </cell>
          <cell r="BE90">
            <v>236.63034216</v>
          </cell>
          <cell r="BF90">
            <v>91.292205129999999</v>
          </cell>
          <cell r="BG90">
            <v>84.681997150000001</v>
          </cell>
          <cell r="BH90">
            <v>286.41170338999996</v>
          </cell>
          <cell r="BI90">
            <v>14.787899309999998</v>
          </cell>
          <cell r="BJ90">
            <v>78.691765312000001</v>
          </cell>
          <cell r="BK90">
            <v>237.97258158</v>
          </cell>
          <cell r="BL90">
            <v>89.287431299999994</v>
          </cell>
          <cell r="BM90">
            <v>83.311429400000009</v>
          </cell>
          <cell r="BN90">
            <v>285.22437345000003</v>
          </cell>
          <cell r="BO90">
            <v>414.54531906</v>
          </cell>
          <cell r="BP90">
            <v>78.870921289999998</v>
          </cell>
          <cell r="BQ90">
            <v>442.03358316900011</v>
          </cell>
          <cell r="BR90">
            <v>88.827939650000005</v>
          </cell>
          <cell r="BS90">
            <v>85.993736322000004</v>
          </cell>
          <cell r="BT90">
            <v>376.63813601000004</v>
          </cell>
          <cell r="BU90">
            <v>29.290492604000001</v>
          </cell>
          <cell r="BV90">
            <v>79.265932859999992</v>
          </cell>
          <cell r="BW90">
            <v>482.79377831300002</v>
          </cell>
          <cell r="BX90">
            <v>205.40909830200002</v>
          </cell>
          <cell r="BY90">
            <v>114.3115008</v>
          </cell>
          <cell r="BZ90">
            <v>325.27856711599998</v>
          </cell>
          <cell r="CA90">
            <v>102.95266423000001</v>
          </cell>
          <cell r="CB90">
            <v>82.65809342</v>
          </cell>
          <cell r="CC90">
            <v>411.03212509899998</v>
          </cell>
          <cell r="CD90">
            <v>85.541987266999996</v>
          </cell>
          <cell r="CE90">
            <v>112.75729911400001</v>
          </cell>
          <cell r="CF90">
            <v>327.84091897600007</v>
          </cell>
          <cell r="CG90">
            <v>188.47455831500002</v>
          </cell>
          <cell r="CH90">
            <v>77.728305119999987</v>
          </cell>
          <cell r="CI90">
            <v>651.32565591399998</v>
          </cell>
          <cell r="CJ90">
            <v>171.40715181399997</v>
          </cell>
          <cell r="CK90">
            <v>123.428273112</v>
          </cell>
          <cell r="CL90">
            <v>166.42862294</v>
          </cell>
          <cell r="CM90">
            <v>165.23773823500002</v>
          </cell>
          <cell r="CN90">
            <v>89.689769848999987</v>
          </cell>
          <cell r="CO90">
            <v>307.04343269100002</v>
          </cell>
          <cell r="CP90">
            <v>128.68494306899998</v>
          </cell>
          <cell r="CQ90">
            <v>145.89442773100001</v>
          </cell>
          <cell r="CR90">
            <v>147.17521792100001</v>
          </cell>
          <cell r="CS90">
            <v>204.80598222999998</v>
          </cell>
          <cell r="CT90">
            <v>98.631974900000003</v>
          </cell>
          <cell r="CU90">
            <v>290.21201087600002</v>
          </cell>
          <cell r="CV90">
            <v>164.70278279600001</v>
          </cell>
          <cell r="CW90">
            <v>128.76756428300001</v>
          </cell>
          <cell r="CX90">
            <v>199.55472788500001</v>
          </cell>
          <cell r="CY90">
            <v>205.79018511000001</v>
          </cell>
          <cell r="CZ90">
            <v>107.32245548500001</v>
          </cell>
          <cell r="DA90">
            <v>289.40001573300003</v>
          </cell>
          <cell r="DB90">
            <v>1007.5807828929999</v>
          </cell>
          <cell r="DC90">
            <v>102.17926682</v>
          </cell>
          <cell r="DD90">
            <v>698.29900879100001</v>
          </cell>
          <cell r="DE90">
            <v>131.292472226</v>
          </cell>
          <cell r="DF90">
            <v>84.231132502000008</v>
          </cell>
          <cell r="DG90">
            <v>149.50828709000004</v>
          </cell>
          <cell r="DH90">
            <v>92.553529773999998</v>
          </cell>
          <cell r="DI90">
            <v>116.45809735299999</v>
          </cell>
          <cell r="DJ90">
            <v>202.86290473199998</v>
          </cell>
          <cell r="DK90">
            <v>132.11378504000001</v>
          </cell>
          <cell r="DL90">
            <v>75.254171248999995</v>
          </cell>
          <cell r="DM90">
            <v>121.857350047</v>
          </cell>
          <cell r="DN90">
            <v>89.215099021</v>
          </cell>
          <cell r="DO90">
            <v>65.88318308800001</v>
          </cell>
          <cell r="DP90">
            <v>190.16548037000001</v>
          </cell>
          <cell r="DQ90">
            <v>92.57186624500001</v>
          </cell>
          <cell r="DR90">
            <v>41.972523524000003</v>
          </cell>
          <cell r="DS90">
            <v>116.24074008000001</v>
          </cell>
          <cell r="DT90">
            <v>173.41829341099998</v>
          </cell>
          <cell r="DU90">
            <v>93.94829219799999</v>
          </cell>
          <cell r="DV90">
            <v>164.00340014</v>
          </cell>
          <cell r="DW90">
            <v>174.50987452500001</v>
          </cell>
          <cell r="DX90">
            <v>49.443119503999995</v>
          </cell>
          <cell r="DY90">
            <v>324.69757080999989</v>
          </cell>
          <cell r="DZ90">
            <v>229.97445099199999</v>
          </cell>
          <cell r="EA90">
            <v>89.708929926999986</v>
          </cell>
          <cell r="EB90">
            <v>171.19388890899998</v>
          </cell>
          <cell r="EC90">
            <v>185.63590633600001</v>
          </cell>
          <cell r="ED90">
            <v>43.82939553300001</v>
          </cell>
          <cell r="EE90">
            <v>69.225137192000005</v>
          </cell>
          <cell r="EF90">
            <v>462.57523364500003</v>
          </cell>
          <cell r="EG90">
            <v>103.740791192</v>
          </cell>
          <cell r="EH90">
            <v>143.43607012000001</v>
          </cell>
          <cell r="EI90">
            <v>112.70227431000001</v>
          </cell>
          <cell r="EJ90">
            <v>44.507519064999997</v>
          </cell>
          <cell r="EK90">
            <v>199.969707357</v>
          </cell>
          <cell r="EL90">
            <v>146.089699811</v>
          </cell>
          <cell r="EM90">
            <v>89.120847353000016</v>
          </cell>
          <cell r="EN90">
            <v>130.93313677200001</v>
          </cell>
          <cell r="EO90">
            <v>103.10042254000001</v>
          </cell>
          <cell r="EP90">
            <v>135.57399372500001</v>
          </cell>
          <cell r="EQ90">
            <v>250.32191756300003</v>
          </cell>
          <cell r="ER90">
            <v>144.92099900099998</v>
          </cell>
          <cell r="ES90">
            <v>170.61804424699986</v>
          </cell>
          <cell r="ET90">
            <v>152.53919483899998</v>
          </cell>
          <cell r="EU90">
            <v>99.32991573999999</v>
          </cell>
          <cell r="EV90">
            <v>110.633822954</v>
          </cell>
          <cell r="EW90">
            <v>253.59484214000005</v>
          </cell>
          <cell r="EX90">
            <v>153.78250779099986</v>
          </cell>
          <cell r="EY90">
            <v>202.40128066299988</v>
          </cell>
          <cell r="EZ90">
            <v>944.27949723499989</v>
          </cell>
          <cell r="FA90">
            <v>97.877810639999993</v>
          </cell>
          <cell r="FB90">
            <v>137.40383048800001</v>
          </cell>
          <cell r="FC90">
            <v>238.12891703700004</v>
          </cell>
          <cell r="FD90">
            <v>145.13480300400002</v>
          </cell>
          <cell r="FE90">
            <v>243.030487059</v>
          </cell>
          <cell r="FF90">
            <v>164.64331759999999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127.02194773000001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127.02194773000001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127.02194773000001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127.02194772999999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127.02194773000001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127.02194773000001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</row>
        <row r="98">
          <cell r="S98">
            <v>2.4442969899999998</v>
          </cell>
          <cell r="T98">
            <v>2.3873210200000003</v>
          </cell>
          <cell r="U98">
            <v>2.3795667300000005</v>
          </cell>
          <cell r="V98">
            <v>2.3205463399999999</v>
          </cell>
          <cell r="W98">
            <v>2.3559643500000003</v>
          </cell>
          <cell r="X98">
            <v>2.2717519900000003</v>
          </cell>
          <cell r="Y98">
            <v>2.2985640299999996</v>
          </cell>
          <cell r="Z98">
            <v>2.30397907</v>
          </cell>
          <cell r="AA98">
            <v>2.3257670900000003</v>
          </cell>
          <cell r="AB98">
            <v>2.2363967100000002</v>
          </cell>
          <cell r="AC98">
            <v>2.2428548900000003</v>
          </cell>
          <cell r="AD98">
            <v>2.2670710300000003</v>
          </cell>
          <cell r="AE98">
            <v>2.2746760700000004</v>
          </cell>
          <cell r="AF98">
            <v>2.2910203099999999</v>
          </cell>
          <cell r="AG98">
            <v>2.3333105300000003</v>
          </cell>
          <cell r="AH98">
            <v>2.3281512900000001</v>
          </cell>
          <cell r="AI98">
            <v>2.2339189099999999</v>
          </cell>
          <cell r="AJ98">
            <v>2.2436889999999998</v>
          </cell>
          <cell r="AK98">
            <v>2.3593487599999996</v>
          </cell>
          <cell r="AL98">
            <v>1.7631660399999998</v>
          </cell>
          <cell r="AM98">
            <v>1.7757282300000001</v>
          </cell>
          <cell r="AN98">
            <v>1.7923602199999999</v>
          </cell>
          <cell r="AO98">
            <v>1.3267973400000002</v>
          </cell>
          <cell r="AP98">
            <v>1.3394210200000001</v>
          </cell>
          <cell r="AQ98">
            <v>1.3452027799999999</v>
          </cell>
          <cell r="AR98">
            <v>1.4378178400000001</v>
          </cell>
          <cell r="AS98">
            <v>1.45556383</v>
          </cell>
          <cell r="AT98">
            <v>1.4566938800000002</v>
          </cell>
          <cell r="AU98">
            <v>1.4690224600000001</v>
          </cell>
          <cell r="AV98">
            <v>1.4768465200000001</v>
          </cell>
          <cell r="AW98">
            <v>1.5819253500000001</v>
          </cell>
          <cell r="AX98">
            <v>1.4777335600000001</v>
          </cell>
          <cell r="AY98">
            <v>1.4871363099999999</v>
          </cell>
          <cell r="AZ98">
            <v>1.4981779300000002</v>
          </cell>
          <cell r="BA98">
            <v>0.53218728999999987</v>
          </cell>
          <cell r="BB98">
            <v>0.53630374000000003</v>
          </cell>
          <cell r="BC98">
            <v>0.539238</v>
          </cell>
          <cell r="BD98">
            <v>0.5428303000000001</v>
          </cell>
          <cell r="BE98">
            <v>0.54725760999999995</v>
          </cell>
          <cell r="BF98">
            <v>0.54995757999999995</v>
          </cell>
          <cell r="BG98">
            <v>0.55391663000000002</v>
          </cell>
          <cell r="BH98">
            <v>0.55724821999999996</v>
          </cell>
          <cell r="BI98">
            <v>0.56114823000000003</v>
          </cell>
          <cell r="BJ98">
            <v>0.24822256000000001</v>
          </cell>
          <cell r="BK98">
            <v>0.25021937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0.16451401000000002</v>
          </cell>
          <cell r="BS98">
            <v>0.19114564000000001</v>
          </cell>
          <cell r="BT98">
            <v>0.19238498999999998</v>
          </cell>
          <cell r="BU98">
            <v>0.19363239000000002</v>
          </cell>
          <cell r="BV98">
            <v>0.21441894</v>
          </cell>
          <cell r="BW98">
            <v>0.21580609000000001</v>
          </cell>
          <cell r="BX98">
            <v>0.21720222</v>
          </cell>
          <cell r="BY98">
            <v>0.21860737</v>
          </cell>
          <cell r="BZ98">
            <v>0.22002163</v>
          </cell>
          <cell r="CA98">
            <v>0.22144504000000001</v>
          </cell>
          <cell r="CB98">
            <v>0.22287764999999998</v>
          </cell>
          <cell r="CC98">
            <v>0.22431952999999999</v>
          </cell>
          <cell r="CD98">
            <v>0.22577074</v>
          </cell>
          <cell r="CE98">
            <v>0.22723135</v>
          </cell>
          <cell r="CF98">
            <v>0.22870139</v>
          </cell>
          <cell r="CG98">
            <v>0.23018095999999999</v>
          </cell>
          <cell r="CH98">
            <v>0.28114358999999994</v>
          </cell>
          <cell r="CI98">
            <v>4.9786400000000001E-2</v>
          </cell>
          <cell r="CJ98">
            <v>5.0101309999999996E-2</v>
          </cell>
          <cell r="CK98">
            <v>5.0418199999999996E-2</v>
          </cell>
          <cell r="CL98">
            <v>5.07371E-2</v>
          </cell>
          <cell r="CM98">
            <v>5.1057999999999999E-2</v>
          </cell>
          <cell r="CN98">
            <v>5.1380949999999995E-2</v>
          </cell>
          <cell r="CO98">
            <v>5.1705929999999997E-2</v>
          </cell>
          <cell r="CP98">
            <v>5.2032969999999998E-2</v>
          </cell>
          <cell r="CQ98">
            <v>10.279516869999998</v>
          </cell>
          <cell r="CR98">
            <v>5.2693269999999993E-2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10.227154789999998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10.227154789999998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10.227154789999998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10.227154789999998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10.227154789999998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10.22715479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10.227154789999998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10.22715479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10.22715479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10.227154799999999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10.22715479</v>
          </cell>
          <cell r="FE98">
            <v>0</v>
          </cell>
          <cell r="FF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500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88.265278801000008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</row>
        <row r="113">
          <cell r="S113">
            <v>42.748943227197465</v>
          </cell>
          <cell r="T113">
            <v>43.001161992237932</v>
          </cell>
          <cell r="U113">
            <v>43.254868847992135</v>
          </cell>
          <cell r="V113">
            <v>43.510072574195291</v>
          </cell>
          <cell r="W113">
            <v>43.766782002383046</v>
          </cell>
          <cell r="X113">
            <v>44.025006016197104</v>
          </cell>
          <cell r="Y113">
            <v>44.284753551692667</v>
          </cell>
          <cell r="Z113">
            <v>44.54603359764765</v>
          </cell>
          <cell r="AA113">
            <v>46.613201467772527</v>
          </cell>
          <cell r="AB113">
            <v>46.894822786597999</v>
          </cell>
          <cell r="AC113">
            <v>47.178145566913329</v>
          </cell>
          <cell r="AD113">
            <v>47.463180088377811</v>
          </cell>
          <cell r="AE113">
            <v>186.13302218081398</v>
          </cell>
          <cell r="AF113">
            <v>187.22528636056458</v>
          </cell>
          <cell r="AG113">
            <v>188.32396208822021</v>
          </cell>
          <cell r="AH113">
            <v>189.42908701087356</v>
          </cell>
          <cell r="AI113">
            <v>190.54069899674133</v>
          </cell>
          <cell r="AJ113">
            <v>49.209917315072921</v>
          </cell>
          <cell r="AK113">
            <v>81.19813636027601</v>
          </cell>
          <cell r="AL113">
            <v>81.681313779425665</v>
          </cell>
          <cell r="AM113">
            <v>172.0548173705738</v>
          </cell>
          <cell r="AN113">
            <v>173.06948612709078</v>
          </cell>
          <cell r="AO113">
            <v>174.0901409582934</v>
          </cell>
          <cell r="AP113">
            <v>175.11681719239635</v>
          </cell>
          <cell r="AQ113">
            <v>148.17453143633759</v>
          </cell>
          <cell r="AR113">
            <v>149.05086905782426</v>
          </cell>
          <cell r="AS113">
            <v>149.93239153737196</v>
          </cell>
          <cell r="AT113">
            <v>150.8191295630966</v>
          </cell>
          <cell r="AU113">
            <v>151.71111400482101</v>
          </cell>
          <cell r="AV113">
            <v>152.60837591515141</v>
          </cell>
          <cell r="AW113">
            <v>150.6067797987337</v>
          </cell>
          <cell r="AX113">
            <v>199.51300829183583</v>
          </cell>
          <cell r="AY113">
            <v>161.12130958372222</v>
          </cell>
          <cell r="AZ113">
            <v>162.16848332009499</v>
          </cell>
          <cell r="BA113">
            <v>162.10746513444573</v>
          </cell>
          <cell r="BB113">
            <v>162.7890508313738</v>
          </cell>
          <cell r="BC113">
            <v>130.79171619430434</v>
          </cell>
          <cell r="BD113">
            <v>115.34246855036271</v>
          </cell>
          <cell r="BE113">
            <v>115.81466694670097</v>
          </cell>
          <cell r="BF113">
            <v>93.755636760417673</v>
          </cell>
          <cell r="BG113">
            <v>139.41982321723515</v>
          </cell>
          <cell r="BH113">
            <v>117.33269795208251</v>
          </cell>
          <cell r="BI113">
            <v>143.66790938183178</v>
          </cell>
          <cell r="BJ113">
            <v>144.3234717391905</v>
          </cell>
          <cell r="BK113">
            <v>127.01169754058179</v>
          </cell>
          <cell r="BL113">
            <v>125.4573625283609</v>
          </cell>
          <cell r="BM113">
            <v>128.0895352021752</v>
          </cell>
          <cell r="BN113">
            <v>128.65122004802831</v>
          </cell>
          <cell r="BO113">
            <v>61.222038761278974</v>
          </cell>
          <cell r="BP113">
            <v>103.94483524746369</v>
          </cell>
          <cell r="BQ113">
            <v>104.10251762240929</v>
          </cell>
          <cell r="BR113">
            <v>104.29065167238187</v>
          </cell>
          <cell r="BS113">
            <v>105.32267471802018</v>
          </cell>
          <cell r="BT113">
            <v>90.947192184540867</v>
          </cell>
          <cell r="BU113">
            <v>104.78963301194449</v>
          </cell>
          <cell r="BV113">
            <v>104.95692922522301</v>
          </cell>
          <cell r="BW113">
            <v>87.141071561008488</v>
          </cell>
          <cell r="BX113">
            <v>89.874434615701077</v>
          </cell>
          <cell r="BY113">
            <v>91.292435857026916</v>
          </cell>
          <cell r="BZ113">
            <v>87.896673452539559</v>
          </cell>
          <cell r="CA113">
            <v>84.64587798272656</v>
          </cell>
          <cell r="CB113">
            <v>94.151745177036076</v>
          </cell>
          <cell r="CC113">
            <v>94.211199142035227</v>
          </cell>
          <cell r="CD113">
            <v>94.275000563393903</v>
          </cell>
          <cell r="CE113">
            <v>83.166492689999998</v>
          </cell>
          <cell r="CF113">
            <v>83.16620691</v>
          </cell>
          <cell r="CG113">
            <v>83.229522360000004</v>
          </cell>
          <cell r="CH113">
            <v>82.813505219999996</v>
          </cell>
          <cell r="CI113">
            <v>31.409944629537687</v>
          </cell>
          <cell r="CJ113">
            <v>83.178453540000007</v>
          </cell>
          <cell r="CK113">
            <v>82.99529496000001</v>
          </cell>
          <cell r="CL113">
            <v>83.164365509999996</v>
          </cell>
          <cell r="CM113">
            <v>81.693320880000002</v>
          </cell>
          <cell r="CN113">
            <v>96.91679031999999</v>
          </cell>
          <cell r="CO113">
            <v>32.051774809999998</v>
          </cell>
          <cell r="CP113">
            <v>96.963112419999987</v>
          </cell>
          <cell r="CQ113">
            <v>100.57574979999998</v>
          </cell>
          <cell r="CR113">
            <v>89.961138359653532</v>
          </cell>
          <cell r="CS113">
            <v>29.166666669999994</v>
          </cell>
          <cell r="CT113">
            <v>88.188675660000001</v>
          </cell>
          <cell r="CU113">
            <v>87.539597669999992</v>
          </cell>
          <cell r="CV113">
            <v>87.533611800000017</v>
          </cell>
          <cell r="CW113">
            <v>58.404781549999996</v>
          </cell>
          <cell r="CX113">
            <v>19.166666669999994</v>
          </cell>
          <cell r="CY113">
            <v>19.166666669999994</v>
          </cell>
          <cell r="CZ113">
            <v>2.083333330000007</v>
          </cell>
          <cell r="DA113">
            <v>2.083333330000007</v>
          </cell>
          <cell r="DB113">
            <v>2.083333330000007</v>
          </cell>
          <cell r="DC113">
            <v>2.083333330000007</v>
          </cell>
          <cell r="DD113">
            <v>2.083333330000007</v>
          </cell>
          <cell r="DE113">
            <v>2.0833333300000016</v>
          </cell>
          <cell r="DF113">
            <v>2.0833333300000016</v>
          </cell>
          <cell r="DG113">
            <v>2.0833333300000016</v>
          </cell>
          <cell r="DH113">
            <v>2.0833333300000016</v>
          </cell>
          <cell r="DI113">
            <v>2.0833333300000016</v>
          </cell>
          <cell r="DJ113">
            <v>2.0833333300000016</v>
          </cell>
          <cell r="DK113">
            <v>2.0833333300000016</v>
          </cell>
          <cell r="DL113">
            <v>2.0833333300000025</v>
          </cell>
          <cell r="DM113">
            <v>2.0833333300000025</v>
          </cell>
          <cell r="DN113">
            <v>2.0833333300000025</v>
          </cell>
          <cell r="DO113">
            <v>2.0833333300000025</v>
          </cell>
          <cell r="DP113">
            <v>2.0833333300000025</v>
          </cell>
          <cell r="DQ113">
            <v>2.0833333300000025</v>
          </cell>
          <cell r="DR113">
            <v>2.0833333300000025</v>
          </cell>
          <cell r="DS113">
            <v>2.0833333300000025</v>
          </cell>
          <cell r="DT113">
            <v>2.0833333300000025</v>
          </cell>
          <cell r="DU113">
            <v>2.0833333300000025</v>
          </cell>
          <cell r="DV113">
            <v>2.0833333300000025</v>
          </cell>
          <cell r="DW113">
            <v>2.0833333300000025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</row>
      </sheetData>
      <sheetData sheetId="7"/>
      <sheetData sheetId="8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mStocks"/>
      <sheetName val="mFlows"/>
      <sheetName val="mOEF"/>
      <sheetName val="Desembolsos"/>
      <sheetName val="Amortizaciones"/>
      <sheetName val="Flujos anuales"/>
      <sheetName val="Saldo final "/>
      <sheetName val="C"/>
    </sheetNames>
    <sheetDataSet>
      <sheetData sheetId="0"/>
      <sheetData sheetId="1">
        <row r="4">
          <cell r="F4">
            <v>-759.35390901916151</v>
          </cell>
        </row>
      </sheetData>
      <sheetData sheetId="2">
        <row r="4">
          <cell r="F4">
            <v>-329.79111286716147</v>
          </cell>
        </row>
        <row r="7">
          <cell r="S7">
            <v>15.95571252000002</v>
          </cell>
          <cell r="T7">
            <v>99.972136480000017</v>
          </cell>
          <cell r="U7">
            <v>-39.065905950000001</v>
          </cell>
          <cell r="V7">
            <v>22.432132999999965</v>
          </cell>
          <cell r="W7">
            <v>13.001929640000071</v>
          </cell>
          <cell r="X7">
            <v>-26.133616000000018</v>
          </cell>
          <cell r="Y7">
            <v>8.10641099999998</v>
          </cell>
          <cell r="Z7">
            <v>89.401780000000031</v>
          </cell>
          <cell r="AA7">
            <v>-29.411204000000112</v>
          </cell>
          <cell r="AB7">
            <v>64.996699830000011</v>
          </cell>
          <cell r="AC7">
            <v>-33.350526999999943</v>
          </cell>
          <cell r="AD7">
            <v>-203.24850400000014</v>
          </cell>
          <cell r="AE7">
            <v>32.096988000000181</v>
          </cell>
          <cell r="AF7">
            <v>20.331107000000031</v>
          </cell>
          <cell r="AG7">
            <v>-54.411710000000085</v>
          </cell>
          <cell r="AH7">
            <v>23.015442000000007</v>
          </cell>
          <cell r="AI7">
            <v>-62.76652699999994</v>
          </cell>
          <cell r="AJ7">
            <v>102.69339599999995</v>
          </cell>
          <cell r="AK7">
            <v>-19.601661999999919</v>
          </cell>
          <cell r="AL7">
            <v>245.26190899999983</v>
          </cell>
          <cell r="AM7">
            <v>-17.433991999999876</v>
          </cell>
          <cell r="AN7">
            <v>-126.76947200000001</v>
          </cell>
          <cell r="AO7">
            <v>22.184028999999896</v>
          </cell>
          <cell r="AP7">
            <v>-201.497973</v>
          </cell>
          <cell r="AQ7">
            <v>-58.042503999999923</v>
          </cell>
          <cell r="AR7">
            <v>99.334240000000051</v>
          </cell>
          <cell r="AS7">
            <v>-68.87936400000001</v>
          </cell>
          <cell r="AT7">
            <v>0.41482599999991976</v>
          </cell>
          <cell r="AU7">
            <v>56.197453000000024</v>
          </cell>
          <cell r="AV7">
            <v>-21.059835000000021</v>
          </cell>
          <cell r="AW7">
            <v>-109.69400599999994</v>
          </cell>
          <cell r="AX7">
            <v>75.38591999999997</v>
          </cell>
          <cell r="AY7">
            <v>-31.174230999999992</v>
          </cell>
          <cell r="AZ7">
            <v>-12.655585000000002</v>
          </cell>
          <cell r="BA7">
            <v>-26.365538999999984</v>
          </cell>
          <cell r="BB7">
            <v>23.412845999999973</v>
          </cell>
          <cell r="BC7">
            <v>-8.8568409999999744</v>
          </cell>
          <cell r="BD7">
            <v>-44.700634000000008</v>
          </cell>
          <cell r="BE7">
            <v>-15.944861000000003</v>
          </cell>
          <cell r="BF7">
            <v>45.311465999999967</v>
          </cell>
          <cell r="BG7">
            <v>-61.394681999999975</v>
          </cell>
          <cell r="BH7">
            <v>126.39062600000004</v>
          </cell>
          <cell r="BI7">
            <v>-20.382062000000076</v>
          </cell>
          <cell r="BJ7">
            <v>46.576537000000002</v>
          </cell>
          <cell r="BK7">
            <v>-56.598775999999958</v>
          </cell>
          <cell r="BL7">
            <v>81.680966000000041</v>
          </cell>
          <cell r="BM7">
            <v>124.58170499999994</v>
          </cell>
          <cell r="BN7">
            <v>-54.634947999999952</v>
          </cell>
          <cell r="BO7">
            <v>367.99598100000003</v>
          </cell>
          <cell r="BP7">
            <v>-108.86328600000002</v>
          </cell>
          <cell r="BQ7">
            <v>-144.16992800000014</v>
          </cell>
          <cell r="BR7">
            <v>87.841436000000044</v>
          </cell>
          <cell r="BS7">
            <v>161.19756800000005</v>
          </cell>
          <cell r="BT7">
            <v>15.479649999999992</v>
          </cell>
          <cell r="BU7">
            <v>43.274356999999895</v>
          </cell>
          <cell r="BV7">
            <v>111.9486340000002</v>
          </cell>
          <cell r="BW7">
            <v>-476.29439200000007</v>
          </cell>
          <cell r="BX7">
            <v>207.23333599999995</v>
          </cell>
          <cell r="BY7">
            <v>20.521483000000103</v>
          </cell>
          <cell r="BZ7">
            <v>-390.61699000000004</v>
          </cell>
          <cell r="CA7">
            <v>458.02530700000005</v>
          </cell>
          <cell r="CB7">
            <v>155.26083299999993</v>
          </cell>
          <cell r="CC7">
            <v>353.35061000000019</v>
          </cell>
          <cell r="CD7">
            <v>-206.26448400000015</v>
          </cell>
          <cell r="CE7">
            <v>-136.2908450000001</v>
          </cell>
          <cell r="CF7">
            <v>-190.89703799999995</v>
          </cell>
          <cell r="CG7">
            <v>399.92049600000007</v>
          </cell>
          <cell r="CH7">
            <v>-209.38242000000014</v>
          </cell>
          <cell r="CI7">
            <v>-133.34535799999992</v>
          </cell>
          <cell r="CJ7">
            <v>-49.11902299999997</v>
          </cell>
          <cell r="CK7">
            <v>-175.85876900000005</v>
          </cell>
          <cell r="CL7">
            <v>-62.75097599999998</v>
          </cell>
          <cell r="CM7">
            <v>77.250788999999884</v>
          </cell>
          <cell r="CN7">
            <v>-3.6132909999998901</v>
          </cell>
          <cell r="CO7">
            <v>143.51002699999992</v>
          </cell>
          <cell r="CP7">
            <v>-114.28852699999993</v>
          </cell>
          <cell r="CQ7">
            <v>86.671869000000015</v>
          </cell>
          <cell r="CR7">
            <v>-89.109917999999993</v>
          </cell>
          <cell r="CS7">
            <v>129.43866299999991</v>
          </cell>
          <cell r="CT7">
            <v>106.47296400000005</v>
          </cell>
          <cell r="CU7">
            <v>-17.152830000000108</v>
          </cell>
          <cell r="CV7">
            <v>-261.54591499999981</v>
          </cell>
          <cell r="CW7">
            <v>-10.510673000000054</v>
          </cell>
          <cell r="CX7">
            <v>43.151835000000176</v>
          </cell>
          <cell r="CY7">
            <v>-152.82708900000023</v>
          </cell>
          <cell r="CZ7">
            <v>-94.715540999999916</v>
          </cell>
          <cell r="DA7">
            <v>-77.752404000000013</v>
          </cell>
          <cell r="DB7">
            <v>51.170599999999922</v>
          </cell>
          <cell r="DC7">
            <v>-133.91399799999994</v>
          </cell>
          <cell r="DD7">
            <v>-12.193841999999961</v>
          </cell>
          <cell r="DE7">
            <v>14.023919999999976</v>
          </cell>
          <cell r="DF7">
            <v>127.8973620000001</v>
          </cell>
          <cell r="DG7">
            <v>-112.1644850000001</v>
          </cell>
          <cell r="DH7">
            <v>78.785370999999969</v>
          </cell>
          <cell r="DI7">
            <v>7.4309010000000342</v>
          </cell>
          <cell r="DJ7">
            <v>97.53933600000002</v>
          </cell>
          <cell r="DK7">
            <v>-92.397376999999977</v>
          </cell>
          <cell r="DL7">
            <v>73.94598999999991</v>
          </cell>
          <cell r="DM7">
            <v>68.188243000000057</v>
          </cell>
          <cell r="DN7">
            <v>-203.46364300000002</v>
          </cell>
          <cell r="DO7">
            <v>49.372100999999958</v>
          </cell>
          <cell r="DP7">
            <v>-56.973921999999959</v>
          </cell>
          <cell r="DQ7">
            <v>39.679006999999984</v>
          </cell>
          <cell r="DR7">
            <v>93.309186000000039</v>
          </cell>
          <cell r="DS7">
            <v>137.85995100000002</v>
          </cell>
          <cell r="DT7">
            <v>51.749018999999919</v>
          </cell>
          <cell r="DU7">
            <v>39.742948000000013</v>
          </cell>
          <cell r="DV7">
            <v>-22.793916999999965</v>
          </cell>
          <cell r="DW7">
            <v>118.19470599999988</v>
          </cell>
          <cell r="DX7">
            <v>189.59065099999998</v>
          </cell>
          <cell r="DY7">
            <v>193.52915400000006</v>
          </cell>
          <cell r="DZ7">
            <v>90.582607000000053</v>
          </cell>
          <cell r="EA7">
            <v>-31.731130999999777</v>
          </cell>
          <cell r="EB7">
            <v>-5.4364430000002812</v>
          </cell>
          <cell r="EC7">
            <v>-221.95221100000003</v>
          </cell>
          <cell r="ED7">
            <v>139.51669100000015</v>
          </cell>
          <cell r="EE7">
            <v>75.366963000000055</v>
          </cell>
          <cell r="EF7">
            <v>-25.172508000000107</v>
          </cell>
          <cell r="EG7">
            <v>-251.74047900000005</v>
          </cell>
          <cell r="EH7">
            <v>-349.35545322999985</v>
          </cell>
          <cell r="EI7">
            <v>16.599810689999799</v>
          </cell>
          <cell r="EJ7">
            <v>-257.8458554099999</v>
          </cell>
          <cell r="EK7">
            <v>73.043865799999935</v>
          </cell>
          <cell r="EL7">
            <v>-95.930128209999907</v>
          </cell>
          <cell r="EM7">
            <v>44.621062499999994</v>
          </cell>
          <cell r="EN7">
            <v>-120.53261693000013</v>
          </cell>
          <cell r="EO7">
            <v>176.59901045999993</v>
          </cell>
          <cell r="EP7">
            <v>-96.559823660000916</v>
          </cell>
          <cell r="EQ7">
            <v>-51.038206009998817</v>
          </cell>
          <cell r="ER7">
            <v>19.948413159999859</v>
          </cell>
          <cell r="ES7">
            <v>-73.494459779999943</v>
          </cell>
          <cell r="ET7">
            <v>-231.13300968000004</v>
          </cell>
          <cell r="EU7">
            <v>103.88282271999907</v>
          </cell>
          <cell r="EV7">
            <v>418.58738526000093</v>
          </cell>
          <cell r="EW7">
            <v>-153.72832018999986</v>
          </cell>
          <cell r="EX7">
            <v>-145.84978506000004</v>
          </cell>
          <cell r="EY7">
            <v>274.28860497999995</v>
          </cell>
          <cell r="EZ7">
            <v>-18.637373690000118</v>
          </cell>
          <cell r="FA7">
            <v>-246.05115719999992</v>
          </cell>
          <cell r="FB7">
            <v>220.43687212999998</v>
          </cell>
          <cell r="FC7">
            <v>-113.35382559000004</v>
          </cell>
          <cell r="FD7">
            <v>-99.131566149999912</v>
          </cell>
          <cell r="FE7">
            <v>7.9522544000000153</v>
          </cell>
          <cell r="FF7">
            <v>58.257673619999878</v>
          </cell>
        </row>
        <row r="12">
          <cell r="S12">
            <v>-2.6399594800948867</v>
          </cell>
          <cell r="T12">
            <v>3.0758227773401887</v>
          </cell>
          <cell r="U12">
            <v>-1.2341772226598073</v>
          </cell>
          <cell r="V12">
            <v>-11.354177222659807</v>
          </cell>
          <cell r="W12">
            <v>108.01582277734019</v>
          </cell>
          <cell r="X12">
            <v>-115.28037972069066</v>
          </cell>
          <cell r="Y12">
            <v>0.88582277734019055</v>
          </cell>
          <cell r="Z12">
            <v>-9.4041772226598077</v>
          </cell>
          <cell r="AA12">
            <v>0.31582277734018982</v>
          </cell>
          <cell r="AB12">
            <v>-2.8041772226598085</v>
          </cell>
          <cell r="AC12">
            <v>4.012592890534382</v>
          </cell>
          <cell r="AD12">
            <v>4.7803184981357134</v>
          </cell>
          <cell r="AE12">
            <v>-3.4446865792875103</v>
          </cell>
          <cell r="AF12">
            <v>-0.24181482995019166</v>
          </cell>
          <cell r="AG12">
            <v>4.618185170049804</v>
          </cell>
          <cell r="AH12">
            <v>-2.5618148299501922</v>
          </cell>
          <cell r="AI12">
            <v>-3.3718148299501944</v>
          </cell>
          <cell r="AJ12">
            <v>-2.1436480951743224</v>
          </cell>
          <cell r="AK12">
            <v>-5.181482995019393E-2</v>
          </cell>
          <cell r="AL12">
            <v>2.4781851700498052</v>
          </cell>
          <cell r="AM12">
            <v>-3.9018148299501938</v>
          </cell>
          <cell r="AN12">
            <v>0.82818517004980685</v>
          </cell>
          <cell r="AO12">
            <v>2.5088682891375091</v>
          </cell>
          <cell r="AP12">
            <v>18.220224295887395</v>
          </cell>
          <cell r="AQ12">
            <v>3.3842545050193724</v>
          </cell>
          <cell r="AR12">
            <v>1.2007191599999962</v>
          </cell>
          <cell r="AS12">
            <v>-28.891456239999997</v>
          </cell>
          <cell r="AT12">
            <v>5.0359985099999998</v>
          </cell>
          <cell r="AU12">
            <v>-2.8375569900000004</v>
          </cell>
          <cell r="AV12">
            <v>2.6727057000000007</v>
          </cell>
          <cell r="AW12">
            <v>-7.2638658400000002</v>
          </cell>
          <cell r="AX12">
            <v>-0.14768325000000027</v>
          </cell>
          <cell r="AY12">
            <v>-1.7063991500000002</v>
          </cell>
          <cell r="AZ12">
            <v>0.82120683000000083</v>
          </cell>
          <cell r="BA12">
            <v>0.89004432999999961</v>
          </cell>
          <cell r="BB12">
            <v>-2.8362059899999998</v>
          </cell>
          <cell r="BC12">
            <v>2.6934046299999999</v>
          </cell>
          <cell r="BD12">
            <v>-0.26870847999999969</v>
          </cell>
          <cell r="BE12">
            <v>0.3676254699999999</v>
          </cell>
          <cell r="BF12">
            <v>-2.7862288699999995</v>
          </cell>
          <cell r="BG12">
            <v>1.9387246600000001</v>
          </cell>
          <cell r="BH12">
            <v>1.0008000999999993</v>
          </cell>
          <cell r="BI12">
            <v>3.4534229200000017</v>
          </cell>
          <cell r="BJ12">
            <v>0.72470341999999954</v>
          </cell>
          <cell r="BK12">
            <v>6.5903759999999423E-2</v>
          </cell>
          <cell r="BL12">
            <v>1.0590374900000019</v>
          </cell>
          <cell r="BM12">
            <v>-1.3910524600000014</v>
          </cell>
          <cell r="BN12">
            <v>-7.3266138200000013</v>
          </cell>
          <cell r="BO12">
            <v>0.23111180999999981</v>
          </cell>
          <cell r="BP12">
            <v>1.5087582300000002</v>
          </cell>
          <cell r="BQ12">
            <v>9.5592189999999633E-2</v>
          </cell>
          <cell r="BR12">
            <v>1.6401439700000005</v>
          </cell>
          <cell r="BS12">
            <v>-0.64348643000000028</v>
          </cell>
          <cell r="BT12">
            <v>-0.68346486999999989</v>
          </cell>
          <cell r="BU12">
            <v>0.64993766999999991</v>
          </cell>
          <cell r="BV12">
            <v>3.4196268399999994</v>
          </cell>
          <cell r="BW12">
            <v>0.79828110000000141</v>
          </cell>
          <cell r="BX12">
            <v>3.8653216299999995</v>
          </cell>
          <cell r="BY12">
            <v>-4.4298806099999997</v>
          </cell>
          <cell r="BZ12">
            <v>0.96276163999999875</v>
          </cell>
          <cell r="CA12">
            <v>-1.1770056299999994</v>
          </cell>
          <cell r="CB12">
            <v>1.2184985800000001</v>
          </cell>
          <cell r="CC12">
            <v>2.6437163200000002</v>
          </cell>
          <cell r="CD12">
            <v>-1.0404199000000007</v>
          </cell>
          <cell r="CE12">
            <v>-0.38221766000000001</v>
          </cell>
          <cell r="CF12">
            <v>0.7342929699999996</v>
          </cell>
          <cell r="CG12">
            <v>-1.9959029999999878E-2</v>
          </cell>
          <cell r="CH12">
            <v>0.5153700100000016</v>
          </cell>
          <cell r="CI12">
            <v>6.5020055800000005</v>
          </cell>
          <cell r="CJ12">
            <v>-2.80083839</v>
          </cell>
          <cell r="CK12">
            <v>-3.0614904600000008</v>
          </cell>
          <cell r="CL12">
            <v>-2.0211246600000008</v>
          </cell>
          <cell r="CM12">
            <v>-3.4669596999999968</v>
          </cell>
          <cell r="CN12">
            <v>3.4397889799999977</v>
          </cell>
          <cell r="CO12">
            <v>-3.3333786500000011</v>
          </cell>
          <cell r="CP12">
            <v>3.9127780000001944E-2</v>
          </cell>
          <cell r="CQ12">
            <v>0.52420435999999737</v>
          </cell>
          <cell r="CR12">
            <v>0.37360258000000157</v>
          </cell>
          <cell r="CS12">
            <v>-4.0067596100000014</v>
          </cell>
          <cell r="CT12">
            <v>2.2965072900000014</v>
          </cell>
          <cell r="CU12">
            <v>1.7993958599999984</v>
          </cell>
          <cell r="CV12">
            <v>1.3459888499999999</v>
          </cell>
          <cell r="CW12">
            <v>-4.1972797400000017</v>
          </cell>
          <cell r="CX12">
            <v>0.11052695000000301</v>
          </cell>
          <cell r="CY12">
            <v>0.42952124999999652</v>
          </cell>
          <cell r="CZ12">
            <v>0.24274015000000204</v>
          </cell>
          <cell r="DA12">
            <v>-3.7395635699999992</v>
          </cell>
          <cell r="DB12">
            <v>-2.1162064900000002</v>
          </cell>
          <cell r="DC12">
            <v>0.65958811000000073</v>
          </cell>
          <cell r="DD12">
            <v>1.4462698699999981</v>
          </cell>
          <cell r="DE12">
            <v>0.5792748200000003</v>
          </cell>
          <cell r="DF12">
            <v>1.1821941200000023</v>
          </cell>
          <cell r="DG12">
            <v>2.7291734768446836</v>
          </cell>
          <cell r="DH12">
            <v>-3.0758203368446839</v>
          </cell>
          <cell r="DI12">
            <v>4.9381064500000003</v>
          </cell>
          <cell r="DJ12">
            <v>-1.6284777600000002</v>
          </cell>
          <cell r="DK12">
            <v>-2.9277465900000008</v>
          </cell>
          <cell r="DL12">
            <v>0.12496103000000103</v>
          </cell>
          <cell r="DM12">
            <v>2.282568219999999</v>
          </cell>
          <cell r="DN12">
            <v>0.34476083000000179</v>
          </cell>
          <cell r="DO12">
            <v>2.2810013699999989</v>
          </cell>
          <cell r="DP12">
            <v>-1.6335393200000017</v>
          </cell>
          <cell r="DQ12">
            <v>0.37438039000000234</v>
          </cell>
          <cell r="DR12">
            <v>-1.4385174199999986</v>
          </cell>
          <cell r="DS12">
            <v>0.5008756799999986</v>
          </cell>
          <cell r="DT12">
            <v>5.8765745699999981</v>
          </cell>
          <cell r="DU12">
            <v>-5.0114427900000003</v>
          </cell>
          <cell r="DV12">
            <v>3.1342122900000025</v>
          </cell>
          <cell r="DW12">
            <v>2.7463317499999995</v>
          </cell>
          <cell r="DX12">
            <v>-3.6968990000000002</v>
          </cell>
          <cell r="DY12">
            <v>1.1744140000000005</v>
          </cell>
          <cell r="DZ12">
            <v>-0.17578700000000147</v>
          </cell>
          <cell r="EA12">
            <v>1.2476060000000011</v>
          </cell>
          <cell r="EB12">
            <v>2.9410129999999999</v>
          </cell>
          <cell r="EC12">
            <v>-0.42911000000000143</v>
          </cell>
          <cell r="ED12">
            <v>0.35973600000000161</v>
          </cell>
          <cell r="EE12">
            <v>0.11635499999999865</v>
          </cell>
          <cell r="EF12">
            <v>1.2160280000000014</v>
          </cell>
          <cell r="EG12">
            <v>-1.2441899999999997</v>
          </cell>
          <cell r="EH12">
            <v>0.53730699999999842</v>
          </cell>
          <cell r="EI12">
            <v>6.966600000000156E-2</v>
          </cell>
          <cell r="EJ12">
            <v>0.22852499999999765</v>
          </cell>
          <cell r="EK12">
            <v>1.6566420000000015</v>
          </cell>
          <cell r="EL12">
            <v>-0.51213900000000123</v>
          </cell>
          <cell r="EM12">
            <v>1.2375020000000028</v>
          </cell>
          <cell r="EN12">
            <v>0.88971499999999892</v>
          </cell>
          <cell r="EO12">
            <v>-0.60138699999999901</v>
          </cell>
          <cell r="EP12">
            <v>2.4713599999999971</v>
          </cell>
          <cell r="EQ12">
            <v>-1.9005569999999992</v>
          </cell>
          <cell r="ER12">
            <v>-8.1689000000000789E-2</v>
          </cell>
          <cell r="ES12">
            <v>-0.4576299999999982</v>
          </cell>
          <cell r="ET12">
            <v>-0.29931300000000149</v>
          </cell>
          <cell r="EU12">
            <v>-0.29686599999999785</v>
          </cell>
          <cell r="EV12">
            <v>1.8475949999999983</v>
          </cell>
          <cell r="EW12">
            <v>-0.3063059999999993</v>
          </cell>
          <cell r="EX12">
            <v>-4.3371239999999993</v>
          </cell>
          <cell r="EY12">
            <v>1.9569249999999982</v>
          </cell>
          <cell r="EZ12">
            <v>-0.23296999999999812</v>
          </cell>
          <cell r="FA12">
            <v>0.49552199999999758</v>
          </cell>
          <cell r="FB12">
            <v>-0.46746099999999657</v>
          </cell>
          <cell r="FC12">
            <v>0.33884799999999871</v>
          </cell>
          <cell r="FD12">
            <v>0.6977499999999992</v>
          </cell>
          <cell r="FE12">
            <v>0.55465699999999885</v>
          </cell>
          <cell r="FF12">
            <v>-0.85464199999999835</v>
          </cell>
        </row>
        <row r="20">
          <cell r="S20">
            <v>-11.155364080000055</v>
          </cell>
          <cell r="T20">
            <v>5.6843418860808015E-14</v>
          </cell>
          <cell r="U20">
            <v>0</v>
          </cell>
          <cell r="V20">
            <v>0</v>
          </cell>
          <cell r="W20">
            <v>-5.6843418860808015E-14</v>
          </cell>
          <cell r="X20">
            <v>5.6843418860808015E-14</v>
          </cell>
          <cell r="Y20">
            <v>-5.6843418860808015E-14</v>
          </cell>
          <cell r="Z20">
            <v>5.6843418860808015E-14</v>
          </cell>
          <cell r="AA20">
            <v>0</v>
          </cell>
          <cell r="AB20">
            <v>0</v>
          </cell>
          <cell r="AC20">
            <v>0</v>
          </cell>
          <cell r="AD20">
            <v>-17.107543170000042</v>
          </cell>
          <cell r="AE20">
            <v>-10.371862569999934</v>
          </cell>
          <cell r="AF20">
            <v>-2.8421709430404007E-14</v>
          </cell>
          <cell r="AG20">
            <v>0</v>
          </cell>
          <cell r="AH20">
            <v>0</v>
          </cell>
          <cell r="AI20">
            <v>0</v>
          </cell>
          <cell r="AJ20">
            <v>2.8421709430404007E-14</v>
          </cell>
          <cell r="AK20">
            <v>0</v>
          </cell>
          <cell r="AL20">
            <v>0</v>
          </cell>
          <cell r="AM20">
            <v>0</v>
          </cell>
          <cell r="AN20">
            <v>-2.8421709430404007E-14</v>
          </cell>
          <cell r="AO20">
            <v>2.8421709430404007E-14</v>
          </cell>
          <cell r="AP20">
            <v>2.7655330799999831</v>
          </cell>
          <cell r="AQ20">
            <v>-2.1508459400000106</v>
          </cell>
          <cell r="AR20">
            <v>-1.784259010000028</v>
          </cell>
          <cell r="AS20">
            <v>-0.256803429999934</v>
          </cell>
          <cell r="AT20">
            <v>2.700958155999956</v>
          </cell>
          <cell r="AU20">
            <v>-1.7219500034999555</v>
          </cell>
          <cell r="AV20">
            <v>-0.2953239445000122</v>
          </cell>
          <cell r="AW20">
            <v>2.7836818619999804</v>
          </cell>
          <cell r="AX20">
            <v>13.183094279999978</v>
          </cell>
          <cell r="AY20">
            <v>-4.4397583200000099</v>
          </cell>
          <cell r="AZ20">
            <v>-0.74994939999993449</v>
          </cell>
          <cell r="BA20">
            <v>4.5838896599999543</v>
          </cell>
          <cell r="BB20">
            <v>4.341602059999957</v>
          </cell>
          <cell r="BC20">
            <v>13.399265630000059</v>
          </cell>
          <cell r="BD20">
            <v>-24.021054059999983</v>
          </cell>
          <cell r="BE20">
            <v>5.6382051199999523</v>
          </cell>
          <cell r="BF20">
            <v>-2.8679809200000363</v>
          </cell>
          <cell r="BG20">
            <v>-7.3667280299999334</v>
          </cell>
          <cell r="BH20">
            <v>10.596370680000064</v>
          </cell>
          <cell r="BI20">
            <v>-5.7547196800001075</v>
          </cell>
          <cell r="BJ20">
            <v>-5.456714369999986</v>
          </cell>
          <cell r="BK20">
            <v>-5.8877097999999819</v>
          </cell>
          <cell r="BL20">
            <v>0.93771363999996993</v>
          </cell>
          <cell r="BM20">
            <v>-1.3150598999999943</v>
          </cell>
          <cell r="BN20">
            <v>6.3086817600000131</v>
          </cell>
          <cell r="BO20">
            <v>-2.4283924300000308</v>
          </cell>
          <cell r="BP20">
            <v>-3.0000901599998997</v>
          </cell>
          <cell r="BQ20">
            <v>2.1238443599999641</v>
          </cell>
          <cell r="BR20">
            <v>-5.8747767600000884</v>
          </cell>
          <cell r="BS20">
            <v>-1.7745062599999528</v>
          </cell>
          <cell r="BT20">
            <v>16.678935220000085</v>
          </cell>
          <cell r="BU20">
            <v>-9.5859755200000336</v>
          </cell>
          <cell r="BV20">
            <v>-4.7284192400001075</v>
          </cell>
          <cell r="BW20">
            <v>-0.98678595999990648</v>
          </cell>
          <cell r="BX20">
            <v>-3.779645510000023</v>
          </cell>
          <cell r="BY20">
            <v>0.41688293999993675</v>
          </cell>
          <cell r="BZ20">
            <v>1.4583430600000611</v>
          </cell>
          <cell r="CA20">
            <v>1.6746658800000205</v>
          </cell>
          <cell r="CB20">
            <v>4.8800151099999312</v>
          </cell>
          <cell r="CC20">
            <v>-3.9148037999998451</v>
          </cell>
          <cell r="CD20">
            <v>-2.6173830600000656</v>
          </cell>
          <cell r="CE20">
            <v>0.83865314999991369</v>
          </cell>
          <cell r="CF20">
            <v>2.6011058400000593</v>
          </cell>
          <cell r="CG20">
            <v>-4.9283226300000251</v>
          </cell>
          <cell r="CH20">
            <v>22.010819709999964</v>
          </cell>
          <cell r="CI20">
            <v>-0.86682185999995909</v>
          </cell>
          <cell r="CJ20">
            <v>-6.0510089999979755E-2</v>
          </cell>
          <cell r="CK20">
            <v>3.2214227999999139</v>
          </cell>
          <cell r="CL20">
            <v>-3.120790869999837</v>
          </cell>
          <cell r="CM20">
            <v>-1.7866686200000004</v>
          </cell>
          <cell r="CN20">
            <v>2.3535064355946815</v>
          </cell>
          <cell r="CO20">
            <v>-10.510163515594741</v>
          </cell>
          <cell r="CP20">
            <v>11.794213080000077</v>
          </cell>
          <cell r="CQ20">
            <v>-4.4687521600000082</v>
          </cell>
          <cell r="CR20">
            <v>3.6428567799998746</v>
          </cell>
          <cell r="CS20">
            <v>-9.3144075000000157</v>
          </cell>
          <cell r="CT20">
            <v>3.7351177900000039</v>
          </cell>
          <cell r="CU20">
            <v>4.9970584200000303</v>
          </cell>
          <cell r="CV20">
            <v>10.239295399999946</v>
          </cell>
          <cell r="CW20">
            <v>0.45314919999998438</v>
          </cell>
          <cell r="CX20">
            <v>2.0172592600001735</v>
          </cell>
          <cell r="CY20">
            <v>-5.4642824500000415</v>
          </cell>
          <cell r="CZ20">
            <v>2.7807043699999667</v>
          </cell>
          <cell r="DA20">
            <v>6.1790715700000192</v>
          </cell>
          <cell r="DB20">
            <v>-6.1584180457561501</v>
          </cell>
          <cell r="DC20">
            <v>2.785245445756118</v>
          </cell>
          <cell r="DD20">
            <v>3.8010455400000751</v>
          </cell>
          <cell r="DE20">
            <v>14.234371710000005</v>
          </cell>
          <cell r="DF20">
            <v>0.98399721999987833</v>
          </cell>
          <cell r="DG20">
            <v>-3.9635068799999544</v>
          </cell>
          <cell r="DH20">
            <v>10.082748690000017</v>
          </cell>
          <cell r="DI20">
            <v>-10.404149720000078</v>
          </cell>
          <cell r="DJ20">
            <v>-7.4067886099999214</v>
          </cell>
          <cell r="DK20">
            <v>12.135568540000008</v>
          </cell>
          <cell r="DL20">
            <v>-19.912799990000053</v>
          </cell>
          <cell r="DM20">
            <v>-0.75798664999990706</v>
          </cell>
          <cell r="DN20">
            <v>-2.2547576000000618</v>
          </cell>
          <cell r="DO20">
            <v>-8.847041749999903</v>
          </cell>
          <cell r="DP20">
            <v>6.4166444599999295</v>
          </cell>
          <cell r="DQ20">
            <v>3.3466577699999789</v>
          </cell>
          <cell r="DR20">
            <v>-5.9197068099999797</v>
          </cell>
          <cell r="DS20">
            <v>8.1892709999999624</v>
          </cell>
          <cell r="DT20">
            <v>-12.449814450000076</v>
          </cell>
          <cell r="DU20">
            <v>14.675618180000129</v>
          </cell>
          <cell r="DV20">
            <v>-13.647194799999966</v>
          </cell>
          <cell r="DW20">
            <v>8.9136206999999104</v>
          </cell>
          <cell r="DX20">
            <v>-10.928752379999878</v>
          </cell>
          <cell r="DY20">
            <v>9.1297795199999427</v>
          </cell>
          <cell r="DZ20">
            <v>3.6169489100000192</v>
          </cell>
          <cell r="EA20">
            <v>19.312345199999982</v>
          </cell>
          <cell r="EB20">
            <v>-12.805233219999991</v>
          </cell>
          <cell r="EC20">
            <v>-13.401294050000047</v>
          </cell>
          <cell r="ED20">
            <v>29.171982700000058</v>
          </cell>
          <cell r="EE20">
            <v>12.632498290000058</v>
          </cell>
          <cell r="EF20">
            <v>26.345835079999915</v>
          </cell>
          <cell r="EG20">
            <v>-10.478554010000039</v>
          </cell>
          <cell r="EH20">
            <v>32.093895210000142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/>
          <cell r="EX20"/>
          <cell r="EY20"/>
          <cell r="EZ20"/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</row>
        <row r="36">
          <cell r="S36">
            <v>17.883865745859197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35.682610079710827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808.46646793044579</v>
          </cell>
          <cell r="AR36">
            <v>0</v>
          </cell>
          <cell r="AS36">
            <v>-2.192000000002281E-2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-2.4579809999977442E-2</v>
          </cell>
          <cell r="AZ36">
            <v>0</v>
          </cell>
          <cell r="BA36">
            <v>0</v>
          </cell>
          <cell r="BB36">
            <v>134.1414493100001</v>
          </cell>
          <cell r="BC36">
            <v>-133.36681231000011</v>
          </cell>
          <cell r="BD36">
            <v>133.36681231000011</v>
          </cell>
          <cell r="BE36">
            <v>0</v>
          </cell>
          <cell r="BF36">
            <v>-9.1000000000001364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1.4845000000150321E-2</v>
          </cell>
          <cell r="BM36">
            <v>0</v>
          </cell>
          <cell r="BN36">
            <v>110.8079248099998</v>
          </cell>
          <cell r="BO36">
            <v>-988.15053078999995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5.6449197199999901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0.47721759999998881</v>
          </cell>
          <cell r="CK36">
            <v>0</v>
          </cell>
          <cell r="CL36">
            <v>0</v>
          </cell>
          <cell r="CM36">
            <v>-0.47721759999998881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0.47721759999998881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-0.47721759999998881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</row>
        <row r="37">
          <cell r="S37">
            <v>-17.883865745859197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-35.682610079710827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-808.46646793044579</v>
          </cell>
          <cell r="AR37">
            <v>0</v>
          </cell>
          <cell r="AS37">
            <v>2.192000000002281E-2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2.4579809999977442E-2</v>
          </cell>
          <cell r="AZ37">
            <v>0</v>
          </cell>
          <cell r="BA37">
            <v>0</v>
          </cell>
          <cell r="BB37">
            <v>-134.1414493100001</v>
          </cell>
          <cell r="BC37">
            <v>133.36681231000011</v>
          </cell>
          <cell r="BD37">
            <v>-133.36681231000011</v>
          </cell>
          <cell r="BE37">
            <v>0</v>
          </cell>
          <cell r="BF37">
            <v>9.1000000000001364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-1.4845000000150321E-2</v>
          </cell>
          <cell r="BM37">
            <v>0</v>
          </cell>
          <cell r="BN37">
            <v>-110.8079248099998</v>
          </cell>
          <cell r="BO37">
            <v>988.15053078999995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-5.6449197199999901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-0.47721759999998881</v>
          </cell>
          <cell r="CK37">
            <v>0</v>
          </cell>
          <cell r="CL37">
            <v>0</v>
          </cell>
          <cell r="CM37">
            <v>0.47721759999998881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-0.47721759999998881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0.47721759999998881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7.382488010000003</v>
          </cell>
          <cell r="CA42">
            <v>-3.6359839500000035</v>
          </cell>
          <cell r="CB42">
            <v>3.2700353699999987</v>
          </cell>
          <cell r="CC42">
            <v>9.9442846799999991</v>
          </cell>
          <cell r="CD42">
            <v>-6.4235375599999944</v>
          </cell>
          <cell r="CE42">
            <v>2.7961227799999957</v>
          </cell>
          <cell r="CF42">
            <v>-3.454841609999999</v>
          </cell>
          <cell r="CG42">
            <v>-1.1867643500000042</v>
          </cell>
          <cell r="CH42">
            <v>-0.6513278299999925</v>
          </cell>
          <cell r="CI42">
            <v>-2.3398408000000082</v>
          </cell>
          <cell r="CJ42">
            <v>9.2230581099999966</v>
          </cell>
          <cell r="CK42">
            <v>-8.3929521699999921</v>
          </cell>
          <cell r="CL42">
            <v>11.42351109</v>
          </cell>
          <cell r="CM42">
            <v>-17.954251769999999</v>
          </cell>
          <cell r="CN42">
            <v>1.4686236599999951</v>
          </cell>
          <cell r="CO42">
            <v>-1.4686236599999951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4.6313977900000012</v>
          </cell>
          <cell r="CW42">
            <v>-4.6313977900000012</v>
          </cell>
          <cell r="CX42">
            <v>0</v>
          </cell>
          <cell r="CY42">
            <v>0</v>
          </cell>
          <cell r="CZ42">
            <v>6.307674120000005</v>
          </cell>
          <cell r="DA42">
            <v>-6.307674120000005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1.1020891299999995</v>
          </cell>
          <cell r="DJ42">
            <v>-1.1020891299999995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2.1595819200000008</v>
          </cell>
          <cell r="DP42">
            <v>-2.1595819200000008</v>
          </cell>
          <cell r="DQ42">
            <v>0</v>
          </cell>
          <cell r="DR42">
            <v>0</v>
          </cell>
          <cell r="DS42">
            <v>0</v>
          </cell>
          <cell r="DT42">
            <v>8.5036141399999998</v>
          </cell>
          <cell r="DU42">
            <v>-8.5036141399999998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</row>
        <row r="44">
          <cell r="S44">
            <v>63.673325040000151</v>
          </cell>
          <cell r="T44">
            <v>-16.336139610000373</v>
          </cell>
          <cell r="U44">
            <v>8.9376017400001615</v>
          </cell>
          <cell r="V44">
            <v>33.973319149999895</v>
          </cell>
          <cell r="W44">
            <v>-18.8322405400001</v>
          </cell>
          <cell r="X44">
            <v>13.555767361000505</v>
          </cell>
          <cell r="Y44">
            <v>-6.0792421101007221</v>
          </cell>
          <cell r="Z44">
            <v>6.1348465199000657</v>
          </cell>
          <cell r="AA44">
            <v>-9.5804978607995963</v>
          </cell>
          <cell r="AB44">
            <v>-10.237008854800138</v>
          </cell>
          <cell r="AC44">
            <v>1.6205438887999435</v>
          </cell>
          <cell r="AD44">
            <v>-48.205207083999795</v>
          </cell>
          <cell r="AE44">
            <v>26.54944438999982</v>
          </cell>
          <cell r="AF44">
            <v>-5.002494870000163</v>
          </cell>
          <cell r="AG44">
            <v>-4.9268452199998762</v>
          </cell>
          <cell r="AH44">
            <v>11.059097219999956</v>
          </cell>
          <cell r="AI44">
            <v>-15.084474749999629</v>
          </cell>
          <cell r="AJ44">
            <v>-0.28532910000041056</v>
          </cell>
          <cell r="AK44">
            <v>20.86338945699984</v>
          </cell>
          <cell r="AL44">
            <v>-6.7530707829994299</v>
          </cell>
          <cell r="AM44">
            <v>3.1486863659999926</v>
          </cell>
          <cell r="AN44">
            <v>16.036991635999613</v>
          </cell>
          <cell r="AO44">
            <v>-12.97795896599979</v>
          </cell>
          <cell r="AP44">
            <v>14.450207150000381</v>
          </cell>
          <cell r="AQ44">
            <v>-22.033565170000202</v>
          </cell>
          <cell r="AR44">
            <v>-4.888762334500484</v>
          </cell>
          <cell r="AS44">
            <v>0.2193939698453562</v>
          </cell>
          <cell r="AT44">
            <v>-5.2841775053069284</v>
          </cell>
          <cell r="AU44">
            <v>5.2887066752621195</v>
          </cell>
          <cell r="AV44">
            <v>1.264333480946533</v>
          </cell>
          <cell r="AW44">
            <v>54.772207812853225</v>
          </cell>
          <cell r="AX44">
            <v>11.327101930100014</v>
          </cell>
          <cell r="AY44">
            <v>-63.492659934100146</v>
          </cell>
          <cell r="AZ44">
            <v>-5.8007061749551099</v>
          </cell>
          <cell r="BA44">
            <v>3.9697749305554737</v>
          </cell>
          <cell r="BB44">
            <v>916.72845314929964</v>
          </cell>
          <cell r="BC44">
            <v>-529.44661330999975</v>
          </cell>
          <cell r="BD44">
            <v>402.01908013999991</v>
          </cell>
          <cell r="BE44">
            <v>-15.763789210000141</v>
          </cell>
          <cell r="BF44">
            <v>-5.9920495699996081</v>
          </cell>
          <cell r="BG44">
            <v>-6.108060850000129</v>
          </cell>
          <cell r="BH44">
            <v>6.7820685499999627</v>
          </cell>
          <cell r="BI44">
            <v>15.165657769999825</v>
          </cell>
          <cell r="BJ44">
            <v>-3.3654175400000668</v>
          </cell>
          <cell r="BK44">
            <v>-237.35578813999973</v>
          </cell>
          <cell r="BL44">
            <v>-157.3051518100001</v>
          </cell>
          <cell r="BM44">
            <v>106.17320742999982</v>
          </cell>
          <cell r="BN44">
            <v>61.456794840000157</v>
          </cell>
          <cell r="BO44">
            <v>-5.4591900799999848</v>
          </cell>
          <cell r="BP44">
            <v>-61.314281250000249</v>
          </cell>
          <cell r="BQ44">
            <v>-139.38577491999956</v>
          </cell>
          <cell r="BR44">
            <v>-136.9321489900002</v>
          </cell>
          <cell r="BS44">
            <v>-3.429750079999792</v>
          </cell>
          <cell r="BT44">
            <v>6.3222757399998386</v>
          </cell>
          <cell r="BU44">
            <v>-13.581617909999807</v>
          </cell>
          <cell r="BV44">
            <v>-56.79502406000023</v>
          </cell>
          <cell r="BW44">
            <v>-14.02005191000012</v>
          </cell>
          <cell r="BX44">
            <v>17.202287090000084</v>
          </cell>
          <cell r="BY44">
            <v>87.50505835000007</v>
          </cell>
          <cell r="BZ44">
            <v>-154.95708417999947</v>
          </cell>
          <cell r="CA44">
            <v>27.132629769999085</v>
          </cell>
          <cell r="CB44">
            <v>0.20353156000078343</v>
          </cell>
          <cell r="CC44">
            <v>-26.013831790000268</v>
          </cell>
          <cell r="CD44">
            <v>-1.520215209999435</v>
          </cell>
          <cell r="CE44">
            <v>161.36415016999962</v>
          </cell>
          <cell r="CF44">
            <v>49.543585320000261</v>
          </cell>
          <cell r="CG44">
            <v>-66.176585270000828</v>
          </cell>
          <cell r="CH44">
            <v>93.239917610000589</v>
          </cell>
          <cell r="CI44">
            <v>-35.003176970000368</v>
          </cell>
          <cell r="CJ44">
            <v>4.5224651099999846</v>
          </cell>
          <cell r="CK44">
            <v>-50.825246410000659</v>
          </cell>
          <cell r="CL44">
            <v>-39.914141679999091</v>
          </cell>
          <cell r="CM44">
            <v>14.063450640000042</v>
          </cell>
          <cell r="CN44">
            <v>-66.65144206000042</v>
          </cell>
          <cell r="CO44">
            <v>-5.26181745999952</v>
          </cell>
          <cell r="CP44">
            <v>-24.275577420000673</v>
          </cell>
          <cell r="CQ44">
            <v>5.0143023700009053</v>
          </cell>
          <cell r="CR44">
            <v>1.0443326999998135</v>
          </cell>
          <cell r="CS44">
            <v>-2.8067020800003775</v>
          </cell>
          <cell r="CT44">
            <v>-1.5811132500004987</v>
          </cell>
          <cell r="CU44">
            <v>-8.4986348299994461</v>
          </cell>
          <cell r="CV44">
            <v>-8.9882429800009049</v>
          </cell>
          <cell r="CW44">
            <v>21.887222632401119</v>
          </cell>
          <cell r="CX44">
            <v>-20.471689265399732</v>
          </cell>
          <cell r="CY44">
            <v>16.004785883000125</v>
          </cell>
          <cell r="CZ44">
            <v>43.668449459999238</v>
          </cell>
          <cell r="DA44">
            <v>176.21906225999976</v>
          </cell>
          <cell r="DB44">
            <v>43.509566679999921</v>
          </cell>
          <cell r="DC44">
            <v>6.2487293199993701</v>
          </cell>
          <cell r="DD44">
            <v>-57.08463589999883</v>
          </cell>
          <cell r="DE44">
            <v>-25.801120839999953</v>
          </cell>
          <cell r="DF44">
            <v>-12.884450019999804</v>
          </cell>
          <cell r="DG44">
            <v>-33.845598390000077</v>
          </cell>
          <cell r="DH44">
            <v>-6.7024496199995838</v>
          </cell>
          <cell r="DI44">
            <v>23.617306990000088</v>
          </cell>
          <cell r="DJ44">
            <v>-25.526482550000367</v>
          </cell>
          <cell r="DK44">
            <v>38.076250370000025</v>
          </cell>
          <cell r="DL44">
            <v>42.659346079999864</v>
          </cell>
          <cell r="DM44">
            <v>81.870613960000014</v>
          </cell>
          <cell r="DN44">
            <v>5.7466157900000212</v>
          </cell>
          <cell r="DO44">
            <v>-94.673536509999735</v>
          </cell>
          <cell r="DP44">
            <v>-4.1873386600005915</v>
          </cell>
          <cell r="DQ44">
            <v>28.262842290000322</v>
          </cell>
          <cell r="DR44">
            <v>48.491021840000144</v>
          </cell>
          <cell r="DS44">
            <v>99.970534579999367</v>
          </cell>
          <cell r="DT44">
            <v>-54.81739446000006</v>
          </cell>
          <cell r="DU44">
            <v>-153.02584430999957</v>
          </cell>
          <cell r="DV44">
            <v>-43.588507280000272</v>
          </cell>
          <cell r="DW44">
            <v>-21.923303579999924</v>
          </cell>
          <cell r="DX44">
            <v>-4.9777436899995564</v>
          </cell>
          <cell r="DY44">
            <v>51.355937490000088</v>
          </cell>
          <cell r="DZ44">
            <v>-57.094919550000327</v>
          </cell>
          <cell r="EA44">
            <v>-9.5062812599995823</v>
          </cell>
          <cell r="EB44">
            <v>-34.264597160000847</v>
          </cell>
          <cell r="EC44">
            <v>27.684562550000237</v>
          </cell>
          <cell r="ED44">
            <v>54.227419479999924</v>
          </cell>
          <cell r="EE44">
            <v>-54.083961659999659</v>
          </cell>
          <cell r="EF44">
            <v>-26.978137419999712</v>
          </cell>
          <cell r="EG44">
            <v>40.366063829999234</v>
          </cell>
          <cell r="EH44">
            <v>13.712753770000859</v>
          </cell>
          <cell r="EI44">
            <v>-2.8299344000000701</v>
          </cell>
          <cell r="EJ44">
            <v>7.8160672100000284</v>
          </cell>
          <cell r="EK44">
            <v>7.2488508399999318</v>
          </cell>
          <cell r="EL44">
            <v>0.3230406300000368</v>
          </cell>
          <cell r="EM44">
            <v>8.3250270000007731E-2</v>
          </cell>
          <cell r="EN44">
            <v>0.5816547399999763</v>
          </cell>
          <cell r="EO44">
            <v>138.78186405000008</v>
          </cell>
          <cell r="EP44">
            <v>-2.3126438900000039</v>
          </cell>
          <cell r="EQ44">
            <v>57.586219219999975</v>
          </cell>
          <cell r="ER44">
            <v>-0.66737155999999231</v>
          </cell>
          <cell r="ES44">
            <v>-0.16619146000005003</v>
          </cell>
          <cell r="ET44">
            <v>53.345209300000079</v>
          </cell>
          <cell r="EU44">
            <v>-13.06489556000006</v>
          </cell>
          <cell r="EV44">
            <v>-121.67584428000009</v>
          </cell>
          <cell r="EW44">
            <v>-2.9916655999999193</v>
          </cell>
          <cell r="EX44">
            <v>-1.7815232299999479</v>
          </cell>
          <cell r="EY44">
            <v>-3.1298936000000595</v>
          </cell>
          <cell r="EZ44">
            <v>-0.21010237000007237</v>
          </cell>
          <cell r="FA44">
            <v>18.635592950000046</v>
          </cell>
          <cell r="FB44">
            <v>0.26198375000001306</v>
          </cell>
          <cell r="FC44">
            <v>-1.117934210000044</v>
          </cell>
          <cell r="FD44">
            <v>3.8887485500000594</v>
          </cell>
          <cell r="FE44">
            <v>-5.7614756500000794</v>
          </cell>
          <cell r="FF44">
            <v>69.221509459999993</v>
          </cell>
        </row>
        <row r="46">
          <cell r="S46">
            <v>42.894452247000572</v>
          </cell>
          <cell r="T46">
            <v>34.041549862949523</v>
          </cell>
          <cell r="U46">
            <v>45.566820305550209</v>
          </cell>
          <cell r="V46">
            <v>36.714111416999913</v>
          </cell>
          <cell r="W46">
            <v>62.361592967899469</v>
          </cell>
          <cell r="X46">
            <v>46.792945556960149</v>
          </cell>
          <cell r="Y46">
            <v>56.547833007290137</v>
          </cell>
          <cell r="Z46">
            <v>61.475497860450105</v>
          </cell>
          <cell r="AA46">
            <v>58.325536182245287</v>
          </cell>
          <cell r="AB46">
            <v>66.42077443625476</v>
          </cell>
          <cell r="AC46">
            <v>73.640975511700162</v>
          </cell>
          <cell r="AD46">
            <v>-223.58167725530029</v>
          </cell>
          <cell r="AE46">
            <v>25.996616442000231</v>
          </cell>
          <cell r="AF46">
            <v>19.83772327269935</v>
          </cell>
          <cell r="AG46">
            <v>33.939862508300848</v>
          </cell>
          <cell r="AH46">
            <v>21.790532922000239</v>
          </cell>
          <cell r="AI46">
            <v>34.767761177400189</v>
          </cell>
          <cell r="AJ46">
            <v>22.75258515375981</v>
          </cell>
          <cell r="AK46">
            <v>31.822408786739743</v>
          </cell>
          <cell r="AL46">
            <v>34.563979247699535</v>
          </cell>
          <cell r="AM46">
            <v>25.318665854969368</v>
          </cell>
          <cell r="AN46">
            <v>29.023623196030712</v>
          </cell>
          <cell r="AO46">
            <v>27.702026600199588</v>
          </cell>
          <cell r="AP46">
            <v>34.404774988201098</v>
          </cell>
          <cell r="AQ46">
            <v>27.905810389998805</v>
          </cell>
          <cell r="AR46">
            <v>40.046114971099769</v>
          </cell>
          <cell r="AS46">
            <v>24.99974510894549</v>
          </cell>
          <cell r="AT46">
            <v>10.396528821955371</v>
          </cell>
          <cell r="AU46">
            <v>29.689126749999787</v>
          </cell>
          <cell r="AV46">
            <v>35.153148683999916</v>
          </cell>
          <cell r="AW46">
            <v>24.583564888079763</v>
          </cell>
          <cell r="AX46">
            <v>25.860666530339586</v>
          </cell>
          <cell r="AY46">
            <v>28.327009007990455</v>
          </cell>
          <cell r="AZ46">
            <v>28.128856698390337</v>
          </cell>
          <cell r="BA46">
            <v>29.282357522598431</v>
          </cell>
          <cell r="BB46">
            <v>-52.002906183398864</v>
          </cell>
          <cell r="BC46">
            <v>28.480963140000767</v>
          </cell>
          <cell r="BD46">
            <v>24.065279209999517</v>
          </cell>
          <cell r="BE46">
            <v>26.559949390000384</v>
          </cell>
          <cell r="BF46">
            <v>67.308535350000511</v>
          </cell>
          <cell r="BG46">
            <v>8.9029605400000946</v>
          </cell>
          <cell r="BH46">
            <v>24.40060098999902</v>
          </cell>
          <cell r="BI46">
            <v>150.53527418000021</v>
          </cell>
          <cell r="BJ46">
            <v>-2.9523653999999624</v>
          </cell>
          <cell r="BK46">
            <v>-3.4281979799998226</v>
          </cell>
          <cell r="BL46">
            <v>5.5568853099998705</v>
          </cell>
          <cell r="BM46">
            <v>4.1480211999996754</v>
          </cell>
          <cell r="BN46">
            <v>-10.055755859999408</v>
          </cell>
          <cell r="BO46">
            <v>9.8994492100000571</v>
          </cell>
          <cell r="BP46">
            <v>3.9471017799992296</v>
          </cell>
          <cell r="BQ46">
            <v>-1.0025804399988374</v>
          </cell>
          <cell r="BR46">
            <v>-1.8708498200007853</v>
          </cell>
          <cell r="BS46">
            <v>0.95561777000057191</v>
          </cell>
          <cell r="BT46">
            <v>7.2740243199987162</v>
          </cell>
          <cell r="BU46">
            <v>-19.066991589998906</v>
          </cell>
          <cell r="BV46">
            <v>2.8083337599991864</v>
          </cell>
          <cell r="BW46">
            <v>-3.7434647799996128</v>
          </cell>
          <cell r="BX46">
            <v>3.3133082100007414</v>
          </cell>
          <cell r="BY46">
            <v>1.4985372600003757</v>
          </cell>
          <cell r="BZ46">
            <v>7.7355543299991041</v>
          </cell>
          <cell r="CA46">
            <v>4.4808065300003364</v>
          </cell>
          <cell r="CB46">
            <v>-6.4465382899998076</v>
          </cell>
          <cell r="CC46">
            <v>3.5799729999989722</v>
          </cell>
          <cell r="CD46">
            <v>1.3209743799993703</v>
          </cell>
          <cell r="CE46">
            <v>-5.2022735299992746</v>
          </cell>
          <cell r="CF46">
            <v>7.8581270000086079E-2</v>
          </cell>
          <cell r="CG46">
            <v>0.61414096000089557</v>
          </cell>
          <cell r="CH46">
            <v>4.5580470599993532</v>
          </cell>
          <cell r="CI46">
            <v>2.9707043299999896</v>
          </cell>
          <cell r="CJ46">
            <v>-0.11608626000088407</v>
          </cell>
          <cell r="CK46">
            <v>1.3675364600012472</v>
          </cell>
          <cell r="CL46">
            <v>0.62581735999947341</v>
          </cell>
          <cell r="CM46">
            <v>-2.1273815399997602</v>
          </cell>
          <cell r="CN46">
            <v>-1.6421768100003646</v>
          </cell>
          <cell r="CO46">
            <v>2.3082655600005637</v>
          </cell>
          <cell r="CP46">
            <v>-3.8454140300007111</v>
          </cell>
          <cell r="CQ46">
            <v>12.703424410000707</v>
          </cell>
          <cell r="CR46">
            <v>-5.3764901800004736</v>
          </cell>
          <cell r="CS46">
            <v>-4.8007370600005288</v>
          </cell>
          <cell r="CT46">
            <v>4.8024983500006329</v>
          </cell>
          <cell r="CU46">
            <v>0.47188047999998162</v>
          </cell>
          <cell r="CV46">
            <v>7.5295549699997082</v>
          </cell>
          <cell r="CW46">
            <v>1.8291478931860183</v>
          </cell>
          <cell r="CX46">
            <v>4.6217769676584339</v>
          </cell>
          <cell r="CY46">
            <v>5.0919311691559415</v>
          </cell>
          <cell r="CZ46">
            <v>0.29461140000012165</v>
          </cell>
          <cell r="DA46">
            <v>4.0125922600000195</v>
          </cell>
          <cell r="DB46">
            <v>1.9558598400003575</v>
          </cell>
          <cell r="DC46">
            <v>0.72902657999907206</v>
          </cell>
          <cell r="DD46">
            <v>11.270751999999902</v>
          </cell>
          <cell r="DE46">
            <v>-6.2504531399995358</v>
          </cell>
          <cell r="DF46">
            <v>31.234179519999998</v>
          </cell>
          <cell r="DG46">
            <v>6.3000879199998963</v>
          </cell>
          <cell r="DH46">
            <v>-21.019204890000083</v>
          </cell>
          <cell r="DI46">
            <v>0.8230263200000536</v>
          </cell>
          <cell r="DJ46">
            <v>0</v>
          </cell>
          <cell r="DK46">
            <v>-4.8617114000001038</v>
          </cell>
          <cell r="DL46">
            <v>7.4433560900001794</v>
          </cell>
          <cell r="DM46">
            <v>-3.0498109499997099</v>
          </cell>
          <cell r="DN46">
            <v>14.98202061999973</v>
          </cell>
          <cell r="DO46">
            <v>-14.01918991000025</v>
          </cell>
          <cell r="DP46">
            <v>8.0810114300002169</v>
          </cell>
          <cell r="DQ46">
            <v>-7.5782832100001087</v>
          </cell>
          <cell r="DR46">
            <v>3.374786670000276</v>
          </cell>
          <cell r="DS46">
            <v>-8.6281101300003229</v>
          </cell>
          <cell r="DT46">
            <v>1.1442974300002788</v>
          </cell>
          <cell r="DU46">
            <v>2.5213138899998739</v>
          </cell>
          <cell r="DV46">
            <v>1.879793719999725</v>
          </cell>
          <cell r="DW46">
            <v>-3.782454389999657</v>
          </cell>
          <cell r="DX46">
            <v>9.8025954100003219</v>
          </cell>
          <cell r="DY46">
            <v>6.8749146199997995</v>
          </cell>
          <cell r="DZ46">
            <v>-0.58709489000011672</v>
          </cell>
          <cell r="EA46">
            <v>-28.903441839999687</v>
          </cell>
          <cell r="EB46">
            <v>12.472805939999944</v>
          </cell>
          <cell r="EC46">
            <v>13.22015440999985</v>
          </cell>
          <cell r="ED46">
            <v>-0.81267852000019047</v>
          </cell>
          <cell r="EE46">
            <v>10.076115950000712</v>
          </cell>
          <cell r="EF46">
            <v>4.8323288499991577</v>
          </cell>
          <cell r="EG46">
            <v>27.882349990000421</v>
          </cell>
          <cell r="EH46">
            <v>14.541382959999737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</row>
        <row r="53">
          <cell r="S53">
            <v>-1.2708909480352304E-9</v>
          </cell>
          <cell r="T53">
            <v>8.4600060290540569E-10</v>
          </cell>
          <cell r="U53">
            <v>74.280422090000002</v>
          </cell>
          <cell r="V53">
            <v>20.113137800000001</v>
          </cell>
          <cell r="W53">
            <v>0</v>
          </cell>
          <cell r="X53">
            <v>0</v>
          </cell>
          <cell r="Y53">
            <v>-50.000000004437744</v>
          </cell>
          <cell r="Z53">
            <v>25.075555561107475</v>
          </cell>
          <cell r="AA53">
            <v>0</v>
          </cell>
          <cell r="AB53">
            <v>25.08223611</v>
          </cell>
          <cell r="AC53">
            <v>-74.999999998894197</v>
          </cell>
          <cell r="AD53">
            <v>20.073194439623464</v>
          </cell>
          <cell r="AE53">
            <v>8.7991639999998483E-2</v>
          </cell>
          <cell r="AF53">
            <v>8.3600003328641037E-2</v>
          </cell>
          <cell r="AG53">
            <v>7.7458329999991804E-2</v>
          </cell>
          <cell r="AH53">
            <v>-7.2814287932487787E-10</v>
          </cell>
          <cell r="AI53">
            <v>0.16379225332864422</v>
          </cell>
          <cell r="AJ53">
            <v>7.7458328890514849E-2</v>
          </cell>
          <cell r="AK53">
            <v>49.080513886765999</v>
          </cell>
          <cell r="AL53">
            <v>-4.9999999955620522</v>
          </cell>
          <cell r="AM53">
            <v>-1.9926805566713544</v>
          </cell>
          <cell r="AN53">
            <v>7.0098583300000001</v>
          </cell>
          <cell r="AO53">
            <v>-14.999999996671539</v>
          </cell>
          <cell r="AP53">
            <v>2.1958330000000359E-2</v>
          </cell>
          <cell r="AQ53">
            <v>-4.9788750000000004</v>
          </cell>
          <cell r="AR53">
            <v>10.021125</v>
          </cell>
          <cell r="AS53">
            <v>10.01885</v>
          </cell>
          <cell r="AT53">
            <v>-9.9999999966713542</v>
          </cell>
          <cell r="AU53">
            <v>-7.9859166699999999</v>
          </cell>
          <cell r="AV53">
            <v>-4.972639997780508</v>
          </cell>
          <cell r="AW53">
            <v>10.021883328477784</v>
          </cell>
          <cell r="AX53">
            <v>10.04903889</v>
          </cell>
          <cell r="AY53">
            <v>-9.9957750000000001</v>
          </cell>
          <cell r="AZ53">
            <v>3.7499966715395239E-3</v>
          </cell>
          <cell r="BA53">
            <v>-2.0716083299793997</v>
          </cell>
          <cell r="BB53">
            <v>-9.9859166711094876</v>
          </cell>
          <cell r="BC53">
            <v>15.029838886671355</v>
          </cell>
          <cell r="BD53">
            <v>5.0070416699999996</v>
          </cell>
          <cell r="BE53">
            <v>0</v>
          </cell>
          <cell r="BF53">
            <v>5.1389866699999995</v>
          </cell>
          <cell r="BG53">
            <v>0</v>
          </cell>
          <cell r="BH53">
            <v>0</v>
          </cell>
          <cell r="BI53">
            <v>-1.5686829613059672E-10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6.4232708700000005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</row>
        <row r="108"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14.01093</v>
          </cell>
          <cell r="BH108">
            <v>0</v>
          </cell>
          <cell r="BI108">
            <v>0</v>
          </cell>
          <cell r="BJ108">
            <v>13.669775150000001</v>
          </cell>
          <cell r="BK108">
            <v>0</v>
          </cell>
          <cell r="BL108">
            <v>0</v>
          </cell>
          <cell r="BM108">
            <v>13.53802288</v>
          </cell>
          <cell r="BN108">
            <v>0</v>
          </cell>
          <cell r="BO108">
            <v>0</v>
          </cell>
          <cell r="BP108">
            <v>12.15996423</v>
          </cell>
          <cell r="BQ108">
            <v>0</v>
          </cell>
          <cell r="BR108">
            <v>0</v>
          </cell>
          <cell r="BS108">
            <v>11.764376000000006</v>
          </cell>
          <cell r="BT108">
            <v>0</v>
          </cell>
          <cell r="BU108">
            <v>0</v>
          </cell>
          <cell r="BV108">
            <v>11.617760000000004</v>
          </cell>
          <cell r="BW108">
            <v>0</v>
          </cell>
          <cell r="BX108">
            <v>0</v>
          </cell>
          <cell r="BY108">
            <v>11.026926489999994</v>
          </cell>
          <cell r="BZ108">
            <v>0</v>
          </cell>
          <cell r="CA108">
            <v>0</v>
          </cell>
          <cell r="CB108">
            <v>10.663834940000001</v>
          </cell>
          <cell r="CC108">
            <v>0</v>
          </cell>
          <cell r="CD108">
            <v>0</v>
          </cell>
          <cell r="CE108">
            <v>10.12796118</v>
          </cell>
          <cell r="CF108">
            <v>0</v>
          </cell>
          <cell r="CG108">
            <v>0</v>
          </cell>
          <cell r="CH108">
            <v>9.7123298500000033</v>
          </cell>
          <cell r="CI108">
            <v>0</v>
          </cell>
          <cell r="CJ108">
            <v>0</v>
          </cell>
          <cell r="CK108">
            <v>8.8210996600000016</v>
          </cell>
          <cell r="CL108">
            <v>0</v>
          </cell>
          <cell r="CM108">
            <v>0</v>
          </cell>
          <cell r="CN108">
            <v>8.3825627500000053</v>
          </cell>
          <cell r="CO108">
            <v>0</v>
          </cell>
          <cell r="CP108">
            <v>0</v>
          </cell>
          <cell r="CQ108">
            <v>7.2539250000000095</v>
          </cell>
          <cell r="CR108">
            <v>0</v>
          </cell>
          <cell r="CS108">
            <v>0</v>
          </cell>
          <cell r="CT108">
            <v>6.3265748299999984</v>
          </cell>
          <cell r="CU108">
            <v>0</v>
          </cell>
          <cell r="CV108">
            <v>0</v>
          </cell>
          <cell r="CW108">
            <v>5.2382078299999932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</row>
        <row r="110">
          <cell r="S110">
            <v>-69.571095999999983</v>
          </cell>
          <cell r="T110">
            <v>13.803807999999997</v>
          </cell>
          <cell r="U110">
            <v>4.2078210000000027</v>
          </cell>
          <cell r="V110">
            <v>8.5659449999999993</v>
          </cell>
          <cell r="W110">
            <v>-28.925227</v>
          </cell>
          <cell r="X110">
            <v>-4.7454249999999991</v>
          </cell>
          <cell r="Y110">
            <v>1.4593059999999998</v>
          </cell>
          <cell r="Z110">
            <v>-1.8648029999999984</v>
          </cell>
          <cell r="AA110">
            <v>27.036877</v>
          </cell>
          <cell r="AB110">
            <v>-5.0438710000000029</v>
          </cell>
          <cell r="AC110">
            <v>-24.895164999999999</v>
          </cell>
          <cell r="AD110">
            <v>33.236060000000002</v>
          </cell>
          <cell r="AE110">
            <v>-38.301319000000007</v>
          </cell>
          <cell r="AF110">
            <v>10.565974000000001</v>
          </cell>
          <cell r="AG110">
            <v>2.0195340000000002</v>
          </cell>
          <cell r="AH110">
            <v>-5.6610310000000013</v>
          </cell>
          <cell r="AI110">
            <v>-3.5121539999999989</v>
          </cell>
          <cell r="AJ110">
            <v>7.2988639999999982</v>
          </cell>
          <cell r="AK110">
            <v>6.8912950000000031</v>
          </cell>
          <cell r="AL110">
            <v>266.06951099999998</v>
          </cell>
          <cell r="AM110">
            <v>-230.42637999999999</v>
          </cell>
          <cell r="AN110">
            <v>-39.619600000000005</v>
          </cell>
          <cell r="AO110">
            <v>40.604046999999994</v>
          </cell>
          <cell r="AP110">
            <v>-0.28870199999999357</v>
          </cell>
          <cell r="AQ110">
            <v>-50.100513000000007</v>
          </cell>
          <cell r="AR110">
            <v>42.735782999999998</v>
          </cell>
          <cell r="AS110">
            <v>8.43323800000001</v>
          </cell>
          <cell r="AT110">
            <v>26.822590999999996</v>
          </cell>
          <cell r="AU110">
            <v>41.850746999999998</v>
          </cell>
          <cell r="AV110">
            <v>-45.015416000000002</v>
          </cell>
          <cell r="AW110">
            <v>-82.268507999999997</v>
          </cell>
          <cell r="AX110">
            <v>58.778033000000001</v>
          </cell>
          <cell r="AY110">
            <v>4.1752449999999968</v>
          </cell>
          <cell r="AZ110">
            <v>0.26626199999999756</v>
          </cell>
          <cell r="BA110">
            <v>-35.171286999999992</v>
          </cell>
          <cell r="BB110">
            <v>59.480749999999986</v>
          </cell>
          <cell r="BC110">
            <v>-10.309788999999995</v>
          </cell>
          <cell r="BD110">
            <v>-37.80303399999999</v>
          </cell>
          <cell r="BE110">
            <v>3.4551989999999932</v>
          </cell>
          <cell r="BF110">
            <v>30.838228000000008</v>
          </cell>
          <cell r="BG110">
            <v>-45.996874000000005</v>
          </cell>
          <cell r="BH110">
            <v>23.590097</v>
          </cell>
          <cell r="BI110">
            <v>18.945313999999996</v>
          </cell>
          <cell r="BJ110">
            <v>42.390609999999995</v>
          </cell>
          <cell r="BK110">
            <v>-63.871388999999986</v>
          </cell>
          <cell r="BL110">
            <v>58.280644000000002</v>
          </cell>
          <cell r="BM110">
            <v>55.369488000000004</v>
          </cell>
          <cell r="BN110">
            <v>-136.313343</v>
          </cell>
          <cell r="BO110">
            <v>138.49206399999997</v>
          </cell>
          <cell r="BP110">
            <v>-42.785450999999966</v>
          </cell>
          <cell r="BQ110">
            <v>-95.29491800000001</v>
          </cell>
          <cell r="BR110">
            <v>31.543661000000004</v>
          </cell>
          <cell r="BS110">
            <v>42.759068999999997</v>
          </cell>
          <cell r="BT110">
            <v>-43.232835999999999</v>
          </cell>
          <cell r="BU110">
            <v>5.5685240000000036</v>
          </cell>
          <cell r="BV110">
            <v>46.447093999999993</v>
          </cell>
          <cell r="BW110">
            <v>-33.977800999999999</v>
          </cell>
          <cell r="BX110">
            <v>8.2891319999999951</v>
          </cell>
          <cell r="BY110">
            <v>-20.332640999999995</v>
          </cell>
          <cell r="BZ110">
            <v>-23.468584999999997</v>
          </cell>
          <cell r="CA110">
            <v>109.848714</v>
          </cell>
          <cell r="CB110">
            <v>-11.378984000000003</v>
          </cell>
          <cell r="CC110">
            <v>177.98180299999999</v>
          </cell>
          <cell r="CD110">
            <v>-22.614097000000015</v>
          </cell>
          <cell r="CE110">
            <v>110.03610200000003</v>
          </cell>
          <cell r="CF110">
            <v>-194.47883400000001</v>
          </cell>
          <cell r="CG110">
            <v>252.23265800000001</v>
          </cell>
          <cell r="CH110">
            <v>-133.71535299999999</v>
          </cell>
          <cell r="CI110">
            <v>-25.252535999999964</v>
          </cell>
          <cell r="CJ110">
            <v>57.94595199999992</v>
          </cell>
          <cell r="CK110">
            <v>-242.40763899999996</v>
          </cell>
          <cell r="CL110">
            <v>-34.51434900000001</v>
          </cell>
          <cell r="CM110">
            <v>48.810542000000027</v>
          </cell>
          <cell r="CN110">
            <v>-66.808106000000024</v>
          </cell>
          <cell r="CO110">
            <v>68.294028000000012</v>
          </cell>
          <cell r="CP110">
            <v>-70.163509000000005</v>
          </cell>
          <cell r="CQ110">
            <v>54.982780000000005</v>
          </cell>
          <cell r="CR110">
            <v>-24.17467400000001</v>
          </cell>
          <cell r="CS110">
            <v>87.163933</v>
          </cell>
          <cell r="CT110">
            <v>-13.807743999999985</v>
          </cell>
          <cell r="CU110">
            <v>16.747604999999993</v>
          </cell>
          <cell r="CV110">
            <v>-86.691679000000008</v>
          </cell>
          <cell r="CW110">
            <v>15.360904000000005</v>
          </cell>
          <cell r="CX110">
            <v>48.526727000000008</v>
          </cell>
          <cell r="CY110">
            <v>-91.044992000000008</v>
          </cell>
          <cell r="CZ110">
            <v>1.5865469999999959</v>
          </cell>
          <cell r="DA110">
            <v>-15.245131000000001</v>
          </cell>
          <cell r="DB110">
            <v>28.954766000000006</v>
          </cell>
          <cell r="DC110">
            <v>-54.874061000000005</v>
          </cell>
          <cell r="DD110">
            <v>20.031833999999996</v>
          </cell>
          <cell r="DE110">
            <v>27.255352000000002</v>
          </cell>
          <cell r="DF110">
            <v>125.58392600000002</v>
          </cell>
          <cell r="DG110">
            <v>-128.92704800000001</v>
          </cell>
          <cell r="DH110">
            <v>63.124019000000004</v>
          </cell>
          <cell r="DI110">
            <v>5.2964269999999942</v>
          </cell>
          <cell r="DJ110">
            <v>90.755263999999983</v>
          </cell>
          <cell r="DK110">
            <v>-65.645922999999982</v>
          </cell>
          <cell r="DL110">
            <v>-55.198853</v>
          </cell>
          <cell r="DM110">
            <v>147.09267100000005</v>
          </cell>
          <cell r="DN110">
            <v>-172.68122600000004</v>
          </cell>
          <cell r="DO110">
            <v>-0.35482600000000275</v>
          </cell>
          <cell r="DP110">
            <v>-51.609668999999997</v>
          </cell>
          <cell r="DQ110">
            <v>84.854663000000002</v>
          </cell>
          <cell r="DR110">
            <v>57.879740999999981</v>
          </cell>
          <cell r="DS110">
            <v>-119.12885099999998</v>
          </cell>
          <cell r="DT110">
            <v>56.084152999999986</v>
          </cell>
          <cell r="DU110">
            <v>-82.429817999999983</v>
          </cell>
          <cell r="DV110">
            <v>-5.2900339999999986</v>
          </cell>
          <cell r="DW110">
            <v>18.384519999999995</v>
          </cell>
          <cell r="DX110">
            <v>112.97175700000001</v>
          </cell>
          <cell r="DY110">
            <v>90.315728999999976</v>
          </cell>
          <cell r="DZ110">
            <v>35.936360000000008</v>
          </cell>
          <cell r="EA110">
            <v>18.839521000000047</v>
          </cell>
          <cell r="EB110">
            <v>43.156138999999939</v>
          </cell>
          <cell r="EC110">
            <v>-39.027393999999958</v>
          </cell>
          <cell r="ED110">
            <v>82.234478999999965</v>
          </cell>
          <cell r="EE110">
            <v>36.628326000000015</v>
          </cell>
          <cell r="EF110">
            <v>19.006980999999996</v>
          </cell>
          <cell r="EG110">
            <v>-96.074495000000013</v>
          </cell>
          <cell r="EH110">
            <v>-70.267784000000006</v>
          </cell>
          <cell r="EI110">
            <v>-140.48060299999997</v>
          </cell>
          <cell r="EJ110">
            <v>53.461134999999985</v>
          </cell>
          <cell r="EK110">
            <v>23.55492000000001</v>
          </cell>
          <cell r="EL110">
            <v>-120.71856200000001</v>
          </cell>
          <cell r="EM110">
            <v>61.204576999999986</v>
          </cell>
          <cell r="EN110">
            <v>50.45349799999903</v>
          </cell>
          <cell r="EO110">
            <v>-0.30859999999901788</v>
          </cell>
          <cell r="EP110">
            <v>-87.37965899999999</v>
          </cell>
          <cell r="EQ110">
            <v>70.874429000000006</v>
          </cell>
          <cell r="ER110">
            <v>-102.90186600000001</v>
          </cell>
          <cell r="ES110">
            <v>41.877566000000002</v>
          </cell>
          <cell r="ET110">
            <v>-59.681823999999992</v>
          </cell>
          <cell r="EU110">
            <v>49.734268</v>
          </cell>
          <cell r="EV110">
            <v>59.411399999999986</v>
          </cell>
          <cell r="EW110">
            <v>-49.235659999999996</v>
          </cell>
          <cell r="EX110">
            <v>9.8555399999999906</v>
          </cell>
          <cell r="EY110">
            <v>96.126503000000014</v>
          </cell>
          <cell r="EZ110">
            <v>-27.662562999999977</v>
          </cell>
          <cell r="FA110">
            <v>-38.564707000000027</v>
          </cell>
          <cell r="FB110">
            <v>-57.669310999999993</v>
          </cell>
          <cell r="FC110">
            <v>48.052723999999984</v>
          </cell>
          <cell r="FD110">
            <v>97.274199000000038</v>
          </cell>
          <cell r="FE110">
            <v>-191.829948</v>
          </cell>
          <cell r="FF110">
            <v>25.585638999999986</v>
          </cell>
        </row>
        <row r="114">
          <cell r="S114">
            <v>139.95982097363526</v>
          </cell>
          <cell r="T114">
            <v>118.61721735630431</v>
          </cell>
          <cell r="U114">
            <v>179.30030693830372</v>
          </cell>
          <cell r="V114">
            <v>82.866325572739015</v>
          </cell>
          <cell r="W114">
            <v>6.0081283143692872</v>
          </cell>
          <cell r="X114">
            <v>91.370709963070794</v>
          </cell>
          <cell r="Y114">
            <v>23.960560917143766</v>
          </cell>
          <cell r="Z114">
            <v>5.604870709195211</v>
          </cell>
          <cell r="AA114">
            <v>36.638240978710201</v>
          </cell>
          <cell r="AB114">
            <v>7.8915135266086054</v>
          </cell>
          <cell r="AC114">
            <v>13.420307103767072</v>
          </cell>
          <cell r="AD114">
            <v>-30.699241849941927</v>
          </cell>
          <cell r="AE114">
            <v>97.299218182173718</v>
          </cell>
          <cell r="AF114">
            <v>104.25045685621171</v>
          </cell>
          <cell r="AG114">
            <v>40.418317125711837</v>
          </cell>
          <cell r="AH114">
            <v>11.332559031533492</v>
          </cell>
          <cell r="AI114">
            <v>-40.79040628336179</v>
          </cell>
          <cell r="AJ114">
            <v>-101.33597541627933</v>
          </cell>
          <cell r="AK114">
            <v>82.404387545601821</v>
          </cell>
          <cell r="AL114">
            <v>26.663554526034659</v>
          </cell>
          <cell r="AM114">
            <v>-36.331603758417714</v>
          </cell>
          <cell r="AN114">
            <v>-57.273597130132657</v>
          </cell>
          <cell r="AO114">
            <v>-84.275480278748319</v>
          </cell>
          <cell r="AP114">
            <v>66.848538842404878</v>
          </cell>
          <cell r="AQ114">
            <v>114.22025518059081</v>
          </cell>
          <cell r="AR114">
            <v>152.57936455310164</v>
          </cell>
          <cell r="AS114">
            <v>-65.517521819497688</v>
          </cell>
          <cell r="AT114">
            <v>45.863349490102792</v>
          </cell>
          <cell r="AU114">
            <v>18.479346008566608</v>
          </cell>
          <cell r="AV114">
            <v>54.443216094165564</v>
          </cell>
          <cell r="AW114">
            <v>-97.572392873713397</v>
          </cell>
          <cell r="AX114">
            <v>185.46729632977576</v>
          </cell>
          <cell r="AY114">
            <v>27.351199843674294</v>
          </cell>
          <cell r="AZ114">
            <v>84.17639649136845</v>
          </cell>
          <cell r="BA114">
            <v>202.19434326684495</v>
          </cell>
          <cell r="BB114">
            <v>137.73430620926774</v>
          </cell>
          <cell r="BC114">
            <v>93.445531468345507</v>
          </cell>
          <cell r="BD114">
            <v>142.06640885438355</v>
          </cell>
          <cell r="BE114">
            <v>242.33366872332908</v>
          </cell>
          <cell r="BF114">
            <v>81.912111490362349</v>
          </cell>
          <cell r="BG114">
            <v>153.08391657283801</v>
          </cell>
          <cell r="BH114">
            <v>99.330681831486345</v>
          </cell>
          <cell r="BI114">
            <v>132.85401993331379</v>
          </cell>
          <cell r="BJ114">
            <v>-41.233930189582679</v>
          </cell>
          <cell r="BK114">
            <v>44.674980735203917</v>
          </cell>
          <cell r="BL114">
            <v>55.071656904058727</v>
          </cell>
          <cell r="BM114">
            <v>139.87370931950227</v>
          </cell>
          <cell r="BN114">
            <v>181.25409046541881</v>
          </cell>
          <cell r="BO114">
            <v>143.94045208592433</v>
          </cell>
          <cell r="BP114">
            <v>-561.70924546999731</v>
          </cell>
          <cell r="BQ114">
            <v>-305.58528622000131</v>
          </cell>
          <cell r="BR114">
            <v>-157.96656313000085</v>
          </cell>
          <cell r="BS114">
            <v>111.43801009000072</v>
          </cell>
          <cell r="BT114">
            <v>53.055135359998985</v>
          </cell>
          <cell r="BU114">
            <v>-26.711270039997089</v>
          </cell>
          <cell r="BV114">
            <v>58.519345119997979</v>
          </cell>
          <cell r="BW114">
            <v>-173.80315308999934</v>
          </cell>
          <cell r="BX114">
            <v>54.129743669998788</v>
          </cell>
          <cell r="BY114">
            <v>-351.35056067999767</v>
          </cell>
          <cell r="BZ114">
            <v>-511.81210733000125</v>
          </cell>
          <cell r="CA114">
            <v>222.50006711000151</v>
          </cell>
          <cell r="CB114">
            <v>15.049850059998334</v>
          </cell>
          <cell r="CC114">
            <v>-199.85666652999817</v>
          </cell>
          <cell r="CD114">
            <v>13.647082059996592</v>
          </cell>
          <cell r="CE114">
            <v>11.654253470002004</v>
          </cell>
          <cell r="CF114">
            <v>14.868105560000004</v>
          </cell>
          <cell r="CG114">
            <v>149.61922998</v>
          </cell>
          <cell r="CH114">
            <v>-115.46327599000006</v>
          </cell>
          <cell r="CI114">
            <v>-197.52900330000102</v>
          </cell>
          <cell r="CJ114">
            <v>201.47184488999937</v>
          </cell>
          <cell r="CK114">
            <v>-121.47947941999792</v>
          </cell>
          <cell r="CL114">
            <v>-54.428469850000056</v>
          </cell>
          <cell r="CM114">
            <v>36.805603090000659</v>
          </cell>
          <cell r="CN114">
            <v>-36.927611129999605</v>
          </cell>
          <cell r="CO114">
            <v>-68.425063160002537</v>
          </cell>
          <cell r="CP114">
            <v>53.795542434379513</v>
          </cell>
          <cell r="CQ114">
            <v>26.658011425621225</v>
          </cell>
          <cell r="CR114">
            <v>-69.775360109999383</v>
          </cell>
          <cell r="CS114">
            <v>39.740319399999862</v>
          </cell>
          <cell r="CT114">
            <v>-63.334368610001093</v>
          </cell>
          <cell r="CU114">
            <v>-123.4195215600007</v>
          </cell>
          <cell r="CV114">
            <v>-55.797096819999297</v>
          </cell>
          <cell r="CW114">
            <v>-99.965003091129802</v>
          </cell>
          <cell r="CX114">
            <v>-29.937269248128814</v>
          </cell>
          <cell r="CY114">
            <v>32.032352079258999</v>
          </cell>
          <cell r="CZ114">
            <v>0.79577277000043978</v>
          </cell>
          <cell r="DA114">
            <v>14.245265370000197</v>
          </cell>
          <cell r="DB114">
            <v>143.04391656999996</v>
          </cell>
          <cell r="DC114">
            <v>-24.619494249999207</v>
          </cell>
          <cell r="DD114">
            <v>-12.422111070001392</v>
          </cell>
          <cell r="DE114">
            <v>140.1507300799999</v>
          </cell>
          <cell r="DF114">
            <v>32.010509520001051</v>
          </cell>
          <cell r="DG114">
            <v>68.391764594503911</v>
          </cell>
          <cell r="DH114">
            <v>-203.78751112450482</v>
          </cell>
          <cell r="DI114">
            <v>173.71699806000015</v>
          </cell>
          <cell r="DJ114">
            <v>-107.35677278853746</v>
          </cell>
          <cell r="DK114">
            <v>-67.84856348142921</v>
          </cell>
          <cell r="DL114">
            <v>125.91450792997057</v>
          </cell>
          <cell r="DM114">
            <v>244.6136449799892</v>
          </cell>
          <cell r="DN114">
            <v>-167.57963178999216</v>
          </cell>
          <cell r="DO114">
            <v>168.79696978000266</v>
          </cell>
          <cell r="DP114">
            <v>77.282702480022181</v>
          </cell>
          <cell r="DQ114">
            <v>77.742453020000539</v>
          </cell>
          <cell r="DR114">
            <v>81.786442378302581</v>
          </cell>
          <cell r="DS114">
            <v>-284.40811421833132</v>
          </cell>
          <cell r="DT114">
            <v>77.329373880004368</v>
          </cell>
          <cell r="DU114">
            <v>-547.72745789000192</v>
          </cell>
          <cell r="DV114">
            <v>269.86894546363965</v>
          </cell>
          <cell r="DW114">
            <v>-34.529118140000264</v>
          </cell>
          <cell r="DX114">
            <v>-16.763052799999059</v>
          </cell>
          <cell r="DY114">
            <v>-3.4347608999996737</v>
          </cell>
          <cell r="DZ114">
            <v>-6.4978120300015689</v>
          </cell>
          <cell r="EA114">
            <v>11.042473580001115</v>
          </cell>
          <cell r="EB114">
            <v>-38.459194590000607</v>
          </cell>
          <cell r="EC114">
            <v>4.9254083300011189</v>
          </cell>
          <cell r="ED114">
            <v>26.291705829999501</v>
          </cell>
          <cell r="EE114">
            <v>-2.8608729399998083</v>
          </cell>
          <cell r="EF114">
            <v>-36.928644450000775</v>
          </cell>
          <cell r="EG114">
            <v>48.000207920000776</v>
          </cell>
          <cell r="EH114">
            <v>81.561624800000573</v>
          </cell>
          <cell r="EI114">
            <v>-2.756379580000015</v>
          </cell>
          <cell r="EJ114">
            <v>0.99251096999978472</v>
          </cell>
          <cell r="EK114">
            <v>0.19736812000064674</v>
          </cell>
          <cell r="EL114">
            <v>9.8401513699991483</v>
          </cell>
          <cell r="EM114">
            <v>7.3086301100006494</v>
          </cell>
          <cell r="EN114">
            <v>-1.4639202500002284</v>
          </cell>
          <cell r="EO114">
            <v>-7.0748423300001377</v>
          </cell>
          <cell r="EP114">
            <v>1.4405489700002363</v>
          </cell>
          <cell r="EQ114">
            <v>4.2416424199996072</v>
          </cell>
          <cell r="ER114">
            <v>84.709171650000371</v>
          </cell>
          <cell r="ES114">
            <v>-85.439899190000233</v>
          </cell>
          <cell r="ET114">
            <v>-7.5909824199998184</v>
          </cell>
          <cell r="EU114">
            <v>0.74112392999995791</v>
          </cell>
          <cell r="EV114">
            <v>-3.9737862900001346</v>
          </cell>
          <cell r="EW114">
            <v>3.7264253799999096</v>
          </cell>
          <cell r="EX114">
            <v>24.775863830000162</v>
          </cell>
          <cell r="EY114">
            <v>-27.090559379999831</v>
          </cell>
          <cell r="EZ114">
            <v>4.2518958899995596</v>
          </cell>
          <cell r="FA114">
            <v>1.9908812000003309</v>
          </cell>
          <cell r="FB114">
            <v>-8.740283829999953</v>
          </cell>
          <cell r="FC114">
            <v>-13.326346050000211</v>
          </cell>
          <cell r="FD114">
            <v>7.486353340000278</v>
          </cell>
          <cell r="FE114">
            <v>-4.1438314400002128</v>
          </cell>
          <cell r="FF114">
            <v>-4.4774518499998521</v>
          </cell>
        </row>
        <row r="115">
          <cell r="S115">
            <v>-15.231143286635898</v>
          </cell>
          <cell r="T115">
            <v>-1.6832388568548993</v>
          </cell>
          <cell r="U115">
            <v>-1.6832388568544445</v>
          </cell>
          <cell r="V115">
            <v>-1.6832388568544445</v>
          </cell>
          <cell r="W115">
            <v>-1.6832388568544445</v>
          </cell>
          <cell r="X115">
            <v>5.8913359989910248</v>
          </cell>
          <cell r="Y115">
            <v>-1.6832388568553824</v>
          </cell>
          <cell r="Z115">
            <v>-1.6832388568535066</v>
          </cell>
          <cell r="AA115">
            <v>-1.6832388568544161</v>
          </cell>
          <cell r="AB115">
            <v>-1.6832388568544445</v>
          </cell>
          <cell r="AC115">
            <v>-0.82085836036682736</v>
          </cell>
          <cell r="AD115">
            <v>-2.0761068060409116E-2</v>
          </cell>
          <cell r="AE115">
            <v>-56.66146758317231</v>
          </cell>
          <cell r="AF115">
            <v>-2.3682668765115693</v>
          </cell>
          <cell r="AG115">
            <v>-2.3682668765115693</v>
          </cell>
          <cell r="AH115">
            <v>-2.3682668765115693</v>
          </cell>
          <cell r="AI115">
            <v>-2.3682668765115977</v>
          </cell>
          <cell r="AJ115">
            <v>8.288934067790052</v>
          </cell>
          <cell r="AK115">
            <v>-2.3682668765120525</v>
          </cell>
          <cell r="AL115">
            <v>-2.3682668765111146</v>
          </cell>
          <cell r="AM115">
            <v>-2.3682668765115693</v>
          </cell>
          <cell r="AN115">
            <v>-2.3682668765115693</v>
          </cell>
          <cell r="AO115">
            <v>-1.1549232346010285</v>
          </cell>
          <cell r="AP115">
            <v>-2.9210203655225087E-2</v>
          </cell>
          <cell r="AQ115">
            <v>35.246087066408137</v>
          </cell>
          <cell r="AR115">
            <v>-7.7571215059528242</v>
          </cell>
          <cell r="AS115">
            <v>-4.3701287002811569</v>
          </cell>
          <cell r="AT115">
            <v>55.334332030379301</v>
          </cell>
          <cell r="AU115">
            <v>-19.610497179369929</v>
          </cell>
          <cell r="AV115">
            <v>25.333069793514255</v>
          </cell>
          <cell r="AW115">
            <v>10.394457050718302</v>
          </cell>
          <cell r="AX115">
            <v>-13.21489303737448</v>
          </cell>
          <cell r="AY115">
            <v>117.82442568636655</v>
          </cell>
          <cell r="AZ115">
            <v>-23.635422596519469</v>
          </cell>
          <cell r="BA115">
            <v>0.93280301688098888</v>
          </cell>
          <cell r="BB115">
            <v>-60.513699709018709</v>
          </cell>
          <cell r="BC115">
            <v>-42.901543408343784</v>
          </cell>
          <cell r="BD115">
            <v>-32.880491684383401</v>
          </cell>
          <cell r="BE115">
            <v>-24.839049953330516</v>
          </cell>
          <cell r="BF115">
            <v>71.573262449638378</v>
          </cell>
          <cell r="BG115">
            <v>-9.3356289828372212</v>
          </cell>
          <cell r="BH115">
            <v>22.175179268510846</v>
          </cell>
          <cell r="BI115">
            <v>3.6034086066875375</v>
          </cell>
          <cell r="BJ115">
            <v>-7.0555077904167263</v>
          </cell>
          <cell r="BK115">
            <v>103.593120584795</v>
          </cell>
          <cell r="BL115">
            <v>-17.610600844045642</v>
          </cell>
          <cell r="BM115">
            <v>4.2148824504852342</v>
          </cell>
          <cell r="BN115">
            <v>-89.439774145417232</v>
          </cell>
          <cell r="BO115">
            <v>-58.805064595927234</v>
          </cell>
          <cell r="BP115">
            <v>-2.7932403099985095</v>
          </cell>
          <cell r="BQ115">
            <v>0.282035319999693</v>
          </cell>
          <cell r="BR115">
            <v>59.403551079999914</v>
          </cell>
          <cell r="BS115">
            <v>3.4207624299993711</v>
          </cell>
          <cell r="BT115">
            <v>7.6794444600004965</v>
          </cell>
          <cell r="BU115">
            <v>2.1371966600003418</v>
          </cell>
          <cell r="BV115">
            <v>-13.131249820000647</v>
          </cell>
          <cell r="BW115">
            <v>106.91671557999992</v>
          </cell>
          <cell r="BX115">
            <v>-20.856457819999697</v>
          </cell>
          <cell r="BY115">
            <v>3.9293352199997926</v>
          </cell>
          <cell r="BZ115">
            <v>-61.053056619999879</v>
          </cell>
          <cell r="CA115">
            <v>-60.255223599999908</v>
          </cell>
          <cell r="CB115">
            <v>-38.903874760000235</v>
          </cell>
          <cell r="CC115">
            <v>63.74529849999999</v>
          </cell>
          <cell r="CD115">
            <v>21.759704910000337</v>
          </cell>
          <cell r="CE115">
            <v>-1.9800605800003979</v>
          </cell>
          <cell r="CF115">
            <v>17.307581910000323</v>
          </cell>
          <cell r="CG115">
            <v>-55.630174730000505</v>
          </cell>
          <cell r="CH115">
            <v>1.1535122100000592</v>
          </cell>
          <cell r="CI115">
            <v>34.908797070000162</v>
          </cell>
          <cell r="CJ115">
            <v>-109.57892233999968</v>
          </cell>
          <cell r="CK115">
            <v>36.406682089999663</v>
          </cell>
          <cell r="CL115">
            <v>54.311901609999666</v>
          </cell>
          <cell r="CM115">
            <v>-7.8451067099990723</v>
          </cell>
          <cell r="CN115">
            <v>23.872521539999468</v>
          </cell>
          <cell r="CO115">
            <v>55.516374230000025</v>
          </cell>
          <cell r="CP115">
            <v>-50.861076070000166</v>
          </cell>
          <cell r="CQ115">
            <v>1.1435311199998779</v>
          </cell>
          <cell r="CR115">
            <v>66.586226480000022</v>
          </cell>
          <cell r="CS115">
            <v>-78.138704859999663</v>
          </cell>
          <cell r="CT115">
            <v>11.026096789999968</v>
          </cell>
          <cell r="CU115">
            <v>62.857768050000189</v>
          </cell>
          <cell r="CV115">
            <v>-69.174199880000103</v>
          </cell>
          <cell r="CW115">
            <v>-3.6050278200001742</v>
          </cell>
          <cell r="CX115">
            <v>43.094336700000284</v>
          </cell>
          <cell r="CY115">
            <v>48.491847379999633</v>
          </cell>
          <cell r="CZ115">
            <v>-13.493112240000009</v>
          </cell>
          <cell r="DA115">
            <v>-20.977210169999367</v>
          </cell>
          <cell r="DB115">
            <v>-140.70034141000053</v>
          </cell>
          <cell r="DC115">
            <v>87.531027730000005</v>
          </cell>
          <cell r="DD115">
            <v>58.452567020000231</v>
          </cell>
          <cell r="DE115">
            <v>-1.8526241700003254</v>
          </cell>
          <cell r="DF115">
            <v>0.69345319000005645</v>
          </cell>
          <cell r="DG115">
            <v>-114.73477247450519</v>
          </cell>
          <cell r="DH115">
            <v>98.462620434505112</v>
          </cell>
          <cell r="DI115">
            <v>-152.15341011999976</v>
          </cell>
          <cell r="DJ115">
            <v>53.867261198538074</v>
          </cell>
          <cell r="DK115">
            <v>47.623032411461821</v>
          </cell>
          <cell r="DL115">
            <v>-154.20162629000006</v>
          </cell>
          <cell r="DM115">
            <v>-86.955915659999732</v>
          </cell>
          <cell r="DN115">
            <v>81.199389650000057</v>
          </cell>
          <cell r="DO115">
            <v>-128.83123235000011</v>
          </cell>
          <cell r="DP115">
            <v>6.1442826499986722</v>
          </cell>
          <cell r="DQ115">
            <v>-88.319263309998973</v>
          </cell>
          <cell r="DR115">
            <v>-63.372654818333331</v>
          </cell>
          <cell r="DS115">
            <v>59.293598658335554</v>
          </cell>
          <cell r="DT115">
            <v>-112.47532717000217</v>
          </cell>
          <cell r="DU115">
            <v>581.24718571999983</v>
          </cell>
          <cell r="DV115">
            <v>-382.92365122999979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</row>
        <row r="117"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500</v>
          </cell>
          <cell r="BC117">
            <v>500</v>
          </cell>
          <cell r="BD117">
            <v>0</v>
          </cell>
          <cell r="BE117">
            <v>0</v>
          </cell>
          <cell r="BF117">
            <v>0</v>
          </cell>
          <cell r="BG117">
            <v>-27.099766000000045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-21.322555929999908</v>
          </cell>
          <cell r="BM117">
            <v>0</v>
          </cell>
          <cell r="BN117">
            <v>-22.623248070000045</v>
          </cell>
          <cell r="BO117">
            <v>0</v>
          </cell>
          <cell r="BP117">
            <v>-14.568081929999948</v>
          </cell>
          <cell r="BQ117">
            <v>-7.3849650700000211</v>
          </cell>
          <cell r="BR117">
            <v>0</v>
          </cell>
          <cell r="BS117">
            <v>-6.5316757499999767</v>
          </cell>
          <cell r="BT117">
            <v>-14.558362250000073</v>
          </cell>
          <cell r="BU117">
            <v>0</v>
          </cell>
          <cell r="BV117">
            <v>-7.545927000000006</v>
          </cell>
          <cell r="BW117">
            <v>-7.3383790000000317</v>
          </cell>
          <cell r="BX117">
            <v>-15.244312229999991</v>
          </cell>
          <cell r="BY117">
            <v>0</v>
          </cell>
          <cell r="BZ117">
            <v>-7.1486927699999114</v>
          </cell>
          <cell r="CA117">
            <v>-6.8503081100000145</v>
          </cell>
          <cell r="CB117">
            <v>-6.4440099299999929</v>
          </cell>
          <cell r="CC117">
            <v>-6.5879423200000247</v>
          </cell>
          <cell r="CD117">
            <v>-12.345551640000053</v>
          </cell>
          <cell r="CE117">
            <v>-6.5781499999999369</v>
          </cell>
          <cell r="CF117">
            <v>-6.4040190000000621</v>
          </cell>
          <cell r="CG117">
            <v>-6.5123810000000049</v>
          </cell>
          <cell r="CH117">
            <v>-6.1474009999999453</v>
          </cell>
          <cell r="CI117">
            <v>-6.3982584300000553</v>
          </cell>
          <cell r="CJ117">
            <v>-6.6276245999999901</v>
          </cell>
          <cell r="CK117">
            <v>-6.991760769999928</v>
          </cell>
          <cell r="CL117">
            <v>-8.0665260800000169</v>
          </cell>
          <cell r="CM117">
            <v>-6.5648771200000056</v>
          </cell>
          <cell r="CN117">
            <v>-15.29834100000005</v>
          </cell>
          <cell r="CO117">
            <v>-7.4460050000000138</v>
          </cell>
          <cell r="CP117">
            <v>-8.4280899999999974</v>
          </cell>
          <cell r="CQ117">
            <v>-8.2167191699999194</v>
          </cell>
          <cell r="CR117">
            <v>-8.7093008300000747</v>
          </cell>
          <cell r="CS117">
            <v>-8.4255407299999661</v>
          </cell>
          <cell r="CT117">
            <v>-9.0059307300000455</v>
          </cell>
          <cell r="CU117">
            <v>-9.1659849299999223</v>
          </cell>
          <cell r="CV117">
            <v>-8.8045174500000485</v>
          </cell>
          <cell r="CW117">
            <v>-7.3818425499999876</v>
          </cell>
          <cell r="CX117">
            <v>-18.243748200000027</v>
          </cell>
          <cell r="CY117">
            <v>-9.9603628399999025</v>
          </cell>
          <cell r="CZ117">
            <v>-9.2028543900000841</v>
          </cell>
          <cell r="DA117">
            <v>-9.9679963399998996</v>
          </cell>
          <cell r="DB117">
            <v>-2.385518100000013</v>
          </cell>
          <cell r="DC117">
            <v>-5.3630923700000039</v>
          </cell>
          <cell r="DD117">
            <v>-8.5143920600000911</v>
          </cell>
          <cell r="DE117">
            <v>-9.548356359999957</v>
          </cell>
          <cell r="DF117">
            <v>-9.5631224300000213</v>
          </cell>
          <cell r="DG117">
            <v>-9.1888224399999672</v>
          </cell>
          <cell r="DH117">
            <v>-9.4127124899999899</v>
          </cell>
          <cell r="DI117">
            <v>-8.8483521499999824</v>
          </cell>
          <cell r="DJ117">
            <v>-8.4904905400001098</v>
          </cell>
          <cell r="DK117">
            <v>-8.9726907099998243</v>
          </cell>
          <cell r="DL117">
            <v>-7.9567541200001415</v>
          </cell>
          <cell r="DM117">
            <v>-8.6855914499999471</v>
          </cell>
          <cell r="DN117">
            <v>-8.254106800000045</v>
          </cell>
          <cell r="DO117">
            <v>-2.3261456799999678</v>
          </cell>
          <cell r="DP117">
            <v>-2.2371029799999747</v>
          </cell>
          <cell r="DQ117">
            <v>-21.045618450000063</v>
          </cell>
          <cell r="DR117">
            <v>-8.6157826200000045</v>
          </cell>
          <cell r="DS117">
            <v>-8.2836820199999579</v>
          </cell>
          <cell r="DT117">
            <v>-8.6815414399999895</v>
          </cell>
          <cell r="DU117">
            <v>-8.3563809300000571</v>
          </cell>
          <cell r="DV117">
            <v>-2.7962683299999753</v>
          </cell>
          <cell r="DW117">
            <v>-8.0212943000000223</v>
          </cell>
          <cell r="DX117">
            <v>-7.6577272799999605</v>
          </cell>
          <cell r="DY117">
            <v>-7.2528384000000301</v>
          </cell>
          <cell r="DZ117">
            <v>-7.831180809999978</v>
          </cell>
          <cell r="EA117">
            <v>-8.1277336599999899</v>
          </cell>
          <cell r="EB117">
            <v>-6.3246061899999972</v>
          </cell>
          <cell r="EC117">
            <v>-7.8569559800000093</v>
          </cell>
          <cell r="ED117">
            <v>-7.9311056600000143</v>
          </cell>
          <cell r="EE117">
            <v>-7.8980846099999553</v>
          </cell>
          <cell r="EF117">
            <v>-8.2344459600000732</v>
          </cell>
          <cell r="EG117">
            <v>-8.0204925199999479</v>
          </cell>
          <cell r="EH117">
            <v>-8.154958640000018</v>
          </cell>
          <cell r="EI117">
            <v>-7.5595771799999625</v>
          </cell>
          <cell r="EJ117">
            <v>-5.6828697999999918</v>
          </cell>
          <cell r="EK117">
            <v>-6.5541773600000397</v>
          </cell>
          <cell r="EL117">
            <v>-6.9638744999999744</v>
          </cell>
          <cell r="EM117">
            <v>-6.959485030000053</v>
          </cell>
          <cell r="EN117">
            <v>-6.6719586099999901</v>
          </cell>
          <cell r="EO117">
            <v>-7.1843547899999862</v>
          </cell>
          <cell r="EP117">
            <v>-7.5333603600000174</v>
          </cell>
          <cell r="EQ117">
            <v>-7.4600646399999846</v>
          </cell>
          <cell r="ER117">
            <v>-7.4572522099999787</v>
          </cell>
          <cell r="ES117">
            <v>-7.4124907099999859</v>
          </cell>
          <cell r="ET117">
            <v>-3.5988584700000388</v>
          </cell>
          <cell r="EU117">
            <v>-6.7128220700000156</v>
          </cell>
          <cell r="EV117">
            <v>-6.1342613999999571</v>
          </cell>
          <cell r="EW117">
            <v>-6.45906025000005</v>
          </cell>
          <cell r="EX117">
            <v>-6.1287884399999655</v>
          </cell>
          <cell r="EY117">
            <v>-6.2333919300000105</v>
          </cell>
          <cell r="EZ117">
            <v>-5.9016623099999777</v>
          </cell>
          <cell r="FA117">
            <v>-5.9583807600000114</v>
          </cell>
          <cell r="FB117">
            <v>-6.0029906299999993</v>
          </cell>
          <cell r="FC117">
            <v>-5.9487957199999926</v>
          </cell>
          <cell r="FD117">
            <v>-6.1150233200000059</v>
          </cell>
          <cell r="FE117">
            <v>-5.883860320000025</v>
          </cell>
          <cell r="FF117">
            <v>-6.0726764999999716</v>
          </cell>
        </row>
      </sheetData>
      <sheetData sheetId="3"/>
      <sheetData sheetId="4">
        <row r="53">
          <cell r="F53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-820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</row>
      </sheetData>
      <sheetData sheetId="5">
        <row r="53">
          <cell r="F53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-41</v>
          </cell>
          <cell r="BH98">
            <v>0</v>
          </cell>
          <cell r="BI98">
            <v>0</v>
          </cell>
          <cell r="BJ98">
            <v>-41</v>
          </cell>
          <cell r="BK98">
            <v>0</v>
          </cell>
          <cell r="BL98">
            <v>0</v>
          </cell>
          <cell r="BM98">
            <v>-41</v>
          </cell>
          <cell r="BN98">
            <v>0</v>
          </cell>
          <cell r="BO98">
            <v>0</v>
          </cell>
          <cell r="BP98">
            <v>-41</v>
          </cell>
          <cell r="BQ98">
            <v>0</v>
          </cell>
          <cell r="BR98">
            <v>0</v>
          </cell>
          <cell r="BS98">
            <v>-41</v>
          </cell>
          <cell r="BT98">
            <v>0</v>
          </cell>
          <cell r="BU98">
            <v>0</v>
          </cell>
          <cell r="BV98">
            <v>-41</v>
          </cell>
          <cell r="BW98">
            <v>0</v>
          </cell>
          <cell r="BX98">
            <v>0</v>
          </cell>
          <cell r="BY98">
            <v>-41</v>
          </cell>
          <cell r="BZ98">
            <v>0</v>
          </cell>
          <cell r="CA98">
            <v>0</v>
          </cell>
          <cell r="CB98">
            <v>-41</v>
          </cell>
          <cell r="CC98">
            <v>0</v>
          </cell>
          <cell r="CD98">
            <v>0</v>
          </cell>
          <cell r="CE98">
            <v>-41</v>
          </cell>
          <cell r="CF98">
            <v>0</v>
          </cell>
          <cell r="CG98">
            <v>0</v>
          </cell>
          <cell r="CH98">
            <v>-41</v>
          </cell>
          <cell r="CI98">
            <v>0</v>
          </cell>
          <cell r="CJ98">
            <v>0</v>
          </cell>
          <cell r="CK98">
            <v>-41</v>
          </cell>
          <cell r="CL98">
            <v>0</v>
          </cell>
          <cell r="CM98">
            <v>0</v>
          </cell>
          <cell r="CN98">
            <v>-41</v>
          </cell>
          <cell r="CO98">
            <v>0</v>
          </cell>
          <cell r="CP98">
            <v>0</v>
          </cell>
          <cell r="CQ98">
            <v>-41</v>
          </cell>
          <cell r="CR98">
            <v>0</v>
          </cell>
          <cell r="CS98">
            <v>0</v>
          </cell>
          <cell r="CT98">
            <v>-41</v>
          </cell>
          <cell r="CU98">
            <v>0</v>
          </cell>
          <cell r="CV98">
            <v>0</v>
          </cell>
          <cell r="CW98">
            <v>-41</v>
          </cell>
          <cell r="CX98">
            <v>0</v>
          </cell>
          <cell r="CY98">
            <v>0</v>
          </cell>
          <cell r="CZ98">
            <v>-41</v>
          </cell>
          <cell r="DA98">
            <v>0</v>
          </cell>
          <cell r="DB98">
            <v>0</v>
          </cell>
          <cell r="DC98">
            <v>-41</v>
          </cell>
          <cell r="DD98">
            <v>0</v>
          </cell>
          <cell r="DE98">
            <v>0</v>
          </cell>
          <cell r="DF98">
            <v>-41</v>
          </cell>
          <cell r="DG98">
            <v>0</v>
          </cell>
          <cell r="DH98">
            <v>0</v>
          </cell>
          <cell r="DI98">
            <v>-41</v>
          </cell>
          <cell r="DJ98">
            <v>0</v>
          </cell>
          <cell r="DK98">
            <v>0</v>
          </cell>
          <cell r="DL98">
            <v>-41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</row>
      </sheetData>
      <sheetData sheetId="6"/>
      <sheetData sheetId="7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 cxc"/>
      <sheetName val="C. Liquidez por entidad"/>
      <sheetName val="CL esigef"/>
      <sheetName val="Resumen convenios liquidez"/>
      <sheetName val="C. Liquidez resumen"/>
      <sheetName val="C. Liquidez resumen (Publico p)"/>
    </sheetNames>
    <sheetDataSet>
      <sheetData sheetId="0"/>
      <sheetData sheetId="1">
        <row r="37">
          <cell r="C37"/>
        </row>
      </sheetData>
      <sheetData sheetId="2"/>
      <sheetData sheetId="3">
        <row r="53"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-400</v>
          </cell>
          <cell r="AY53">
            <v>-375</v>
          </cell>
          <cell r="AZ53">
            <v>25</v>
          </cell>
          <cell r="BA53">
            <v>53</v>
          </cell>
          <cell r="BB53">
            <v>10</v>
          </cell>
          <cell r="BC53">
            <v>0</v>
          </cell>
          <cell r="BD53">
            <v>80</v>
          </cell>
          <cell r="BE53">
            <v>100</v>
          </cell>
          <cell r="BF53">
            <v>20</v>
          </cell>
          <cell r="BG53">
            <v>13</v>
          </cell>
          <cell r="BH53">
            <v>115.9</v>
          </cell>
          <cell r="BI53">
            <v>12.310892239999999</v>
          </cell>
          <cell r="BJ53">
            <v>21.603690620000002</v>
          </cell>
          <cell r="BK53">
            <v>12.03807351</v>
          </cell>
          <cell r="BL53">
            <v>44.034658469999997</v>
          </cell>
          <cell r="BM53">
            <v>18.589749519999998</v>
          </cell>
          <cell r="BN53">
            <v>169.64763084000001</v>
          </cell>
          <cell r="BO53">
            <v>12.917596550000001</v>
          </cell>
          <cell r="BP53">
            <v>11.65389214</v>
          </cell>
          <cell r="BQ53">
            <v>8.9771563200000006</v>
          </cell>
          <cell r="BR53">
            <v>6.9085544900000002</v>
          </cell>
          <cell r="BS53">
            <v>3.2869713300000001</v>
          </cell>
          <cell r="BT53">
            <v>7.2928478300000004</v>
          </cell>
          <cell r="BU53">
            <v>14.55886055</v>
          </cell>
          <cell r="BV53">
            <v>14.279425590000001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-150</v>
          </cell>
          <cell r="CB53">
            <v>-50</v>
          </cell>
          <cell r="CC53">
            <v>56</v>
          </cell>
          <cell r="CD53">
            <v>-100</v>
          </cell>
          <cell r="CE53">
            <v>36</v>
          </cell>
          <cell r="CF53">
            <v>0</v>
          </cell>
          <cell r="CG53">
            <v>50</v>
          </cell>
          <cell r="CH53">
            <v>40</v>
          </cell>
          <cell r="CI53">
            <v>75</v>
          </cell>
          <cell r="CJ53">
            <v>43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-10</v>
          </cell>
          <cell r="CU53">
            <v>0</v>
          </cell>
          <cell r="CV53">
            <v>0</v>
          </cell>
          <cell r="CW53">
            <v>-68.42536401000001</v>
          </cell>
          <cell r="CX53">
            <v>-8.9499999999999993</v>
          </cell>
          <cell r="CY53">
            <v>0</v>
          </cell>
          <cell r="CZ53">
            <v>10</v>
          </cell>
          <cell r="DA53">
            <v>0</v>
          </cell>
          <cell r="DB53">
            <v>-21.4</v>
          </cell>
          <cell r="DC53">
            <v>1.1637300800000001</v>
          </cell>
          <cell r="DD53">
            <v>-3.6687114100000002</v>
          </cell>
          <cell r="DE53">
            <v>-32.694825309999999</v>
          </cell>
          <cell r="DF53">
            <v>24.064987940000002</v>
          </cell>
          <cell r="DG53">
            <v>0</v>
          </cell>
          <cell r="DH53">
            <v>-10</v>
          </cell>
          <cell r="DI53">
            <v>-11.800906380000001</v>
          </cell>
          <cell r="DJ53">
            <v>7</v>
          </cell>
          <cell r="DK53">
            <v>5</v>
          </cell>
          <cell r="DL53">
            <v>-10</v>
          </cell>
          <cell r="DM53">
            <v>0</v>
          </cell>
          <cell r="DN53">
            <v>-10</v>
          </cell>
          <cell r="DO53">
            <v>5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-0.42336794999999999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-140</v>
          </cell>
          <cell r="EL53">
            <v>0</v>
          </cell>
          <cell r="EM53">
            <v>-60</v>
          </cell>
          <cell r="EN53">
            <v>-1</v>
          </cell>
          <cell r="EO53">
            <v>1</v>
          </cell>
          <cell r="EP53">
            <v>-60</v>
          </cell>
          <cell r="EQ53">
            <v>0</v>
          </cell>
          <cell r="ER53">
            <v>118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-60</v>
          </cell>
        </row>
        <row r="54"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-999.99999879999996</v>
          </cell>
          <cell r="AJ54">
            <v>86.760316879999991</v>
          </cell>
          <cell r="AK54">
            <v>117.82134125</v>
          </cell>
          <cell r="AL54">
            <v>40.050027920000005</v>
          </cell>
          <cell r="AM54">
            <v>60</v>
          </cell>
          <cell r="AN54">
            <v>60</v>
          </cell>
          <cell r="AO54">
            <v>10</v>
          </cell>
          <cell r="AP54">
            <v>34.439194740000005</v>
          </cell>
          <cell r="AQ54">
            <v>60</v>
          </cell>
          <cell r="AR54">
            <v>51</v>
          </cell>
          <cell r="AS54">
            <v>105</v>
          </cell>
          <cell r="AT54">
            <v>52</v>
          </cell>
          <cell r="AU54">
            <v>0</v>
          </cell>
          <cell r="AV54">
            <v>0</v>
          </cell>
          <cell r="AW54">
            <v>5</v>
          </cell>
          <cell r="AX54">
            <v>-400</v>
          </cell>
          <cell r="AY54">
            <v>-355</v>
          </cell>
          <cell r="AZ54">
            <v>45</v>
          </cell>
          <cell r="BA54">
            <v>132.05297917000001</v>
          </cell>
          <cell r="BB54">
            <v>10</v>
          </cell>
          <cell r="BC54">
            <v>23.142827230000002</v>
          </cell>
          <cell r="BD54">
            <v>164.41630819</v>
          </cell>
          <cell r="BE54">
            <v>100</v>
          </cell>
          <cell r="BF54">
            <v>20</v>
          </cell>
          <cell r="BG54">
            <v>76.833424269999995</v>
          </cell>
          <cell r="BH54">
            <v>115.9</v>
          </cell>
          <cell r="BI54">
            <v>12.310892239999999</v>
          </cell>
          <cell r="BJ54">
            <v>49.087269769999999</v>
          </cell>
          <cell r="BK54">
            <v>12.03807351</v>
          </cell>
          <cell r="BL54">
            <v>44.034658469999997</v>
          </cell>
          <cell r="BM54">
            <v>18.589749519999998</v>
          </cell>
          <cell r="BN54">
            <v>169.64763084000001</v>
          </cell>
          <cell r="BO54">
            <v>12.917596550000001</v>
          </cell>
          <cell r="BP54">
            <v>11.65389214</v>
          </cell>
          <cell r="BQ54">
            <v>8.9771563200000006</v>
          </cell>
          <cell r="BR54">
            <v>6.9085544900000002</v>
          </cell>
          <cell r="BS54">
            <v>-479.31302866999999</v>
          </cell>
          <cell r="BT54">
            <v>157.29284783</v>
          </cell>
          <cell r="BU54">
            <v>164.55886054999999</v>
          </cell>
          <cell r="BV54">
            <v>-230.72057441000001</v>
          </cell>
          <cell r="BW54">
            <v>-50</v>
          </cell>
          <cell r="BX54">
            <v>100</v>
          </cell>
          <cell r="BY54">
            <v>0</v>
          </cell>
          <cell r="BZ54">
            <v>-300</v>
          </cell>
          <cell r="CA54">
            <v>-350</v>
          </cell>
          <cell r="CB54">
            <v>-90</v>
          </cell>
          <cell r="CC54">
            <v>56</v>
          </cell>
          <cell r="CD54">
            <v>-100</v>
          </cell>
          <cell r="CE54">
            <v>36</v>
          </cell>
          <cell r="CF54">
            <v>-80</v>
          </cell>
          <cell r="CG54">
            <v>80</v>
          </cell>
          <cell r="CH54">
            <v>105</v>
          </cell>
          <cell r="CI54">
            <v>125</v>
          </cell>
          <cell r="CJ54">
            <v>43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-10</v>
          </cell>
          <cell r="CU54">
            <v>0</v>
          </cell>
          <cell r="CV54">
            <v>-80</v>
          </cell>
          <cell r="CW54">
            <v>-133.61933533000001</v>
          </cell>
          <cell r="CX54">
            <v>-9.75</v>
          </cell>
          <cell r="CY54">
            <v>0</v>
          </cell>
          <cell r="CZ54">
            <v>10</v>
          </cell>
          <cell r="DA54">
            <v>2</v>
          </cell>
          <cell r="DB54">
            <v>-30.8</v>
          </cell>
          <cell r="DC54">
            <v>1.56373008</v>
          </cell>
          <cell r="DD54">
            <v>-3.6687114100000002</v>
          </cell>
          <cell r="DE54">
            <v>-32.694825309999999</v>
          </cell>
          <cell r="DF54">
            <v>24.064987940000002</v>
          </cell>
          <cell r="DG54">
            <v>0</v>
          </cell>
          <cell r="DH54">
            <v>-14</v>
          </cell>
          <cell r="DI54">
            <v>-23.800906380000001</v>
          </cell>
          <cell r="DJ54">
            <v>10</v>
          </cell>
          <cell r="DK54">
            <v>20</v>
          </cell>
          <cell r="DL54">
            <v>-10</v>
          </cell>
          <cell r="DM54">
            <v>0</v>
          </cell>
          <cell r="DN54">
            <v>-5</v>
          </cell>
          <cell r="DO54">
            <v>10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50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-205.60982745000001</v>
          </cell>
          <cell r="ED54">
            <v>0</v>
          </cell>
          <cell r="EE54">
            <v>-50</v>
          </cell>
          <cell r="EF54">
            <v>-255</v>
          </cell>
          <cell r="EG54">
            <v>45</v>
          </cell>
          <cell r="EH54">
            <v>50</v>
          </cell>
          <cell r="EI54">
            <v>-30</v>
          </cell>
          <cell r="EJ54">
            <v>-30</v>
          </cell>
          <cell r="EK54">
            <v>-140</v>
          </cell>
          <cell r="EL54">
            <v>-100</v>
          </cell>
          <cell r="EM54">
            <v>-20</v>
          </cell>
          <cell r="EN54">
            <v>-106</v>
          </cell>
          <cell r="EO54">
            <v>-114</v>
          </cell>
          <cell r="EP54">
            <v>-260</v>
          </cell>
          <cell r="EQ54">
            <v>0</v>
          </cell>
          <cell r="ER54">
            <v>118</v>
          </cell>
          <cell r="ES54">
            <v>-240</v>
          </cell>
          <cell r="ET54">
            <v>0</v>
          </cell>
          <cell r="EU54">
            <v>0</v>
          </cell>
          <cell r="EV54">
            <v>0</v>
          </cell>
          <cell r="EW54">
            <v>-150</v>
          </cell>
          <cell r="EX54">
            <v>150</v>
          </cell>
          <cell r="EY54">
            <v>0</v>
          </cell>
          <cell r="EZ54">
            <v>50</v>
          </cell>
          <cell r="FA54">
            <v>60</v>
          </cell>
          <cell r="FB54">
            <v>-60</v>
          </cell>
        </row>
      </sheetData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ocks"/>
      <sheetName val="mFlows"/>
      <sheetName val="mOEF"/>
      <sheetName val="Desembolsos"/>
      <sheetName val="Amortizaciones"/>
      <sheetName val="Flujos anuales"/>
      <sheetName val="Saldo final "/>
    </sheetNames>
    <sheetDataSet>
      <sheetData sheetId="0"/>
      <sheetData sheetId="1">
        <row r="7">
          <cell r="G7">
            <v>114.02422100000001</v>
          </cell>
          <cell r="S7">
            <v>57.155552000000057</v>
          </cell>
          <cell r="T7">
            <v>19.872175999999968</v>
          </cell>
          <cell r="U7">
            <v>-5.1013769999999568</v>
          </cell>
          <cell r="V7">
            <v>-39.29043999999999</v>
          </cell>
          <cell r="W7">
            <v>32.201491000000033</v>
          </cell>
          <cell r="X7">
            <v>-18.433387000000039</v>
          </cell>
          <cell r="Y7">
            <v>8.946967000000086</v>
          </cell>
          <cell r="Z7">
            <v>47.3067759999999</v>
          </cell>
          <cell r="AA7">
            <v>119.61459500000001</v>
          </cell>
          <cell r="AB7">
            <v>-13.357287000000042</v>
          </cell>
          <cell r="AC7">
            <v>26.736717000000112</v>
          </cell>
          <cell r="AD7">
            <v>-118.26758300000006</v>
          </cell>
          <cell r="AE7">
            <v>127.04439700000012</v>
          </cell>
          <cell r="AF7">
            <v>37.861763999999994</v>
          </cell>
          <cell r="AG7">
            <v>-27.974920999999995</v>
          </cell>
          <cell r="AH7">
            <v>-85.417007000000126</v>
          </cell>
          <cell r="AI7">
            <v>95.168427999999835</v>
          </cell>
          <cell r="AJ7">
            <v>183.71037600000022</v>
          </cell>
          <cell r="AK7">
            <v>-25.189760000000206</v>
          </cell>
          <cell r="AL7">
            <v>72.236308000000236</v>
          </cell>
          <cell r="AM7">
            <v>45.669986000000108</v>
          </cell>
          <cell r="AN7">
            <v>30.294529999999668</v>
          </cell>
          <cell r="AO7">
            <v>78.547045000000026</v>
          </cell>
          <cell r="AP7">
            <v>-180.66567599999985</v>
          </cell>
          <cell r="AQ7">
            <v>20.223820999999816</v>
          </cell>
          <cell r="AR7">
            <v>166.49422400000026</v>
          </cell>
          <cell r="AS7">
            <v>-210.69615199999998</v>
          </cell>
          <cell r="AT7">
            <v>157.42522799999983</v>
          </cell>
          <cell r="AU7">
            <v>64.455948000000035</v>
          </cell>
          <cell r="AV7">
            <v>23.332897999999886</v>
          </cell>
          <cell r="AW7">
            <v>9.4043020000001434</v>
          </cell>
          <cell r="AX7">
            <v>-9.8701749999997901</v>
          </cell>
          <cell r="AY7">
            <v>-280.05597200000011</v>
          </cell>
          <cell r="AZ7">
            <v>-50.729623000000174</v>
          </cell>
          <cell r="BA7">
            <v>-28.673589999999876</v>
          </cell>
          <cell r="BB7">
            <v>-284.62107600000013</v>
          </cell>
          <cell r="BC7">
            <v>101.14895400000012</v>
          </cell>
          <cell r="BD7">
            <v>111.06801399999983</v>
          </cell>
          <cell r="BE7">
            <v>-71.666776999999797</v>
          </cell>
          <cell r="BF7">
            <v>35.37423699999988</v>
          </cell>
          <cell r="BG7">
            <v>-160.78863300000012</v>
          </cell>
          <cell r="BH7">
            <v>161.97720200000015</v>
          </cell>
          <cell r="BI7">
            <v>212.96953199999996</v>
          </cell>
          <cell r="BJ7">
            <v>3.4632520000000113</v>
          </cell>
          <cell r="BK7">
            <v>-4.7482809999999063</v>
          </cell>
          <cell r="BL7">
            <v>0.61275499999987915</v>
          </cell>
          <cell r="BM7">
            <v>-97.194709000000103</v>
          </cell>
          <cell r="BN7">
            <v>-119.67779199999984</v>
          </cell>
          <cell r="BO7">
            <v>242.16951199999983</v>
          </cell>
          <cell r="BP7">
            <v>-79.386042999999745</v>
          </cell>
          <cell r="BQ7">
            <v>24.019653999999946</v>
          </cell>
          <cell r="BR7">
            <v>2.5166400000000522</v>
          </cell>
          <cell r="BS7">
            <v>85.046672999999828</v>
          </cell>
          <cell r="BT7">
            <v>12.617690000000039</v>
          </cell>
          <cell r="BU7">
            <v>13.995233000000098</v>
          </cell>
          <cell r="BV7">
            <v>0.14833999999996195</v>
          </cell>
          <cell r="BW7">
            <v>-246.73176899999999</v>
          </cell>
          <cell r="BX7">
            <v>211.61929899999996</v>
          </cell>
          <cell r="BY7">
            <v>11.012300999999752</v>
          </cell>
          <cell r="BZ7">
            <v>-205.37217899999973</v>
          </cell>
          <cell r="CA7">
            <v>168.01701000000003</v>
          </cell>
          <cell r="CB7">
            <v>29.830248999999867</v>
          </cell>
          <cell r="CC7">
            <v>-136.57319400000006</v>
          </cell>
          <cell r="CD7">
            <v>17.62161900000001</v>
          </cell>
          <cell r="CE7">
            <v>84.585467999999992</v>
          </cell>
          <cell r="CF7">
            <v>-8.042842999999948</v>
          </cell>
          <cell r="CG7">
            <v>52.792581000000155</v>
          </cell>
          <cell r="CH7">
            <v>82.404502000000093</v>
          </cell>
          <cell r="CI7">
            <v>28.969616999999744</v>
          </cell>
          <cell r="CJ7">
            <v>-70.321660999999949</v>
          </cell>
          <cell r="CK7">
            <v>20.014463000000205</v>
          </cell>
          <cell r="CL7">
            <v>-43.633549000000357</v>
          </cell>
          <cell r="CM7">
            <v>-12.285384999999906</v>
          </cell>
          <cell r="CN7">
            <v>7.0791730000000825</v>
          </cell>
          <cell r="CO7">
            <v>-198.82379000000014</v>
          </cell>
          <cell r="CP7">
            <v>130.2685170000002</v>
          </cell>
          <cell r="CQ7">
            <v>153.61477300000001</v>
          </cell>
          <cell r="CR7">
            <v>127.57980500000008</v>
          </cell>
          <cell r="CS7">
            <v>56.505696999999827</v>
          </cell>
          <cell r="CT7">
            <v>-206.37821999999983</v>
          </cell>
          <cell r="CU7">
            <v>-20.897693000000118</v>
          </cell>
          <cell r="CV7">
            <v>178.16811099999995</v>
          </cell>
          <cell r="CW7">
            <v>-58.586059999999861</v>
          </cell>
          <cell r="CX7">
            <v>-28.370350000000144</v>
          </cell>
          <cell r="CY7">
            <v>94.015323999999964</v>
          </cell>
          <cell r="CZ7">
            <v>72.685478000000103</v>
          </cell>
          <cell r="DA7">
            <v>-222.81521700000008</v>
          </cell>
          <cell r="DB7">
            <v>-64.39841599999977</v>
          </cell>
          <cell r="DC7">
            <v>21.090602999999874</v>
          </cell>
          <cell r="DD7">
            <v>-14.372261999999864</v>
          </cell>
          <cell r="DE7">
            <v>-31.742661000000226</v>
          </cell>
          <cell r="DF7">
            <v>-107.82325699999978</v>
          </cell>
          <cell r="DG7">
            <v>-6.2959530000000541</v>
          </cell>
          <cell r="DH7">
            <v>152.98806099999979</v>
          </cell>
          <cell r="DI7">
            <v>-80.984046000000035</v>
          </cell>
          <cell r="DJ7">
            <v>77.151045000000067</v>
          </cell>
          <cell r="DK7">
            <v>24.266346999999769</v>
          </cell>
          <cell r="DL7">
            <v>15.473401000000194</v>
          </cell>
          <cell r="DM7">
            <v>90.59479800000031</v>
          </cell>
          <cell r="DN7">
            <v>-2.1905950000002576</v>
          </cell>
          <cell r="DO7">
            <v>54.095992000000024</v>
          </cell>
          <cell r="DP7">
            <v>104.06089399999996</v>
          </cell>
          <cell r="DQ7">
            <v>-3.9557029999998576</v>
          </cell>
          <cell r="DR7">
            <v>-73.884223000000247</v>
          </cell>
          <cell r="DS7">
            <v>13.428724000000329</v>
          </cell>
          <cell r="DT7">
            <v>20.244211999999834</v>
          </cell>
          <cell r="DU7">
            <v>-11.739156999999977</v>
          </cell>
          <cell r="DV7">
            <v>-64.392376999999897</v>
          </cell>
          <cell r="DW7">
            <v>200.29574899999989</v>
          </cell>
          <cell r="DX7">
            <v>-13.191612999999961</v>
          </cell>
          <cell r="DY7">
            <v>-50.662262999999939</v>
          </cell>
          <cell r="DZ7">
            <v>47.056464999999889</v>
          </cell>
          <cell r="EA7">
            <v>109.21680100000003</v>
          </cell>
          <cell r="EB7">
            <v>46.011655000000019</v>
          </cell>
          <cell r="EC7">
            <v>49.79778199999987</v>
          </cell>
          <cell r="ED7">
            <v>-5.3406899999999951</v>
          </cell>
          <cell r="EE7">
            <v>2.9584239999999227</v>
          </cell>
          <cell r="EF7">
            <v>-28.364378999999644</v>
          </cell>
          <cell r="EG7">
            <v>22.157366999999567</v>
          </cell>
          <cell r="EH7">
            <v>-143.37226083999963</v>
          </cell>
          <cell r="EI7">
            <v>163.93618115999971</v>
          </cell>
          <cell r="EJ7">
            <v>-60.602681809999922</v>
          </cell>
          <cell r="EK7">
            <v>-52.049352499999941</v>
          </cell>
          <cell r="EL7">
            <v>-48.062345129999812</v>
          </cell>
          <cell r="EM7">
            <v>69.932412169999679</v>
          </cell>
          <cell r="EN7">
            <v>70.896107640000082</v>
          </cell>
          <cell r="EO7">
            <v>-49.334025300010126</v>
          </cell>
          <cell r="EP7">
            <v>111.77845989000912</v>
          </cell>
          <cell r="EQ7">
            <v>-41.487418709998792</v>
          </cell>
          <cell r="ER7">
            <v>-181.93513357000029</v>
          </cell>
          <cell r="ES7">
            <v>-186.29995622999991</v>
          </cell>
          <cell r="ET7">
            <v>-280.52786461999995</v>
          </cell>
          <cell r="EU7">
            <v>69.374315279999109</v>
          </cell>
          <cell r="EV7">
            <v>-18.315929019999203</v>
          </cell>
          <cell r="EW7">
            <v>-46.338108140000031</v>
          </cell>
          <cell r="EX7">
            <v>100.12168810000003</v>
          </cell>
          <cell r="EY7">
            <v>166.22744448999993</v>
          </cell>
          <cell r="EZ7">
            <v>122.45748143000037</v>
          </cell>
          <cell r="FA7">
            <v>88.822785819999808</v>
          </cell>
          <cell r="FB7">
            <v>19.311773450000146</v>
          </cell>
          <cell r="FC7">
            <v>-43.729566770000247</v>
          </cell>
          <cell r="FD7">
            <v>-33.892020999999886</v>
          </cell>
          <cell r="FE7">
            <v>-37.839839880000227</v>
          </cell>
          <cell r="FF7">
            <v>-289.81162927999981</v>
          </cell>
        </row>
        <row r="12">
          <cell r="S12">
            <v>-21.46</v>
          </cell>
          <cell r="T12">
            <v>2.3799999999999955</v>
          </cell>
          <cell r="U12">
            <v>-3.5899999999999963</v>
          </cell>
          <cell r="V12">
            <v>10.79</v>
          </cell>
          <cell r="W12">
            <v>-10.199999999999999</v>
          </cell>
          <cell r="X12">
            <v>0</v>
          </cell>
          <cell r="Y12">
            <v>0.16999999999999815</v>
          </cell>
          <cell r="Z12">
            <v>3.3900000000000006</v>
          </cell>
          <cell r="AA12">
            <v>-8.5399999999999991</v>
          </cell>
          <cell r="AB12">
            <v>-0.74000000000000199</v>
          </cell>
          <cell r="AC12">
            <v>3.4800000000000004</v>
          </cell>
          <cell r="AD12">
            <v>-3.3900000000000006</v>
          </cell>
          <cell r="AE12">
            <v>-2.0500000000000007</v>
          </cell>
          <cell r="AF12">
            <v>3.4700000000000024</v>
          </cell>
          <cell r="AG12">
            <v>-1.4600000000000009</v>
          </cell>
          <cell r="AH12">
            <v>0.76000000000000156</v>
          </cell>
          <cell r="AI12">
            <v>3.9299999999999997</v>
          </cell>
          <cell r="AJ12">
            <v>4.769999999999996</v>
          </cell>
          <cell r="AK12">
            <v>-9.019999999999996</v>
          </cell>
          <cell r="AL12">
            <v>-0.5</v>
          </cell>
          <cell r="AM12">
            <v>1.759999999999998</v>
          </cell>
          <cell r="AN12">
            <v>7.1499999999999986</v>
          </cell>
          <cell r="AO12">
            <v>-11.639999999999997</v>
          </cell>
          <cell r="AP12">
            <v>6.7399999999999984</v>
          </cell>
          <cell r="AQ12">
            <v>-4.93</v>
          </cell>
          <cell r="AR12">
            <v>7.75</v>
          </cell>
          <cell r="AS12">
            <v>-4.009999999999998</v>
          </cell>
          <cell r="AT12">
            <v>-6.5600000000000023</v>
          </cell>
          <cell r="AU12">
            <v>5.8300000000000018</v>
          </cell>
          <cell r="AV12">
            <v>-1.4600000000000009</v>
          </cell>
          <cell r="AW12">
            <v>6.129999999999999</v>
          </cell>
          <cell r="AX12">
            <v>-1.8099999999999987</v>
          </cell>
          <cell r="AY12">
            <v>-12.57</v>
          </cell>
          <cell r="AZ12">
            <v>-6.98</v>
          </cell>
          <cell r="BA12">
            <v>5.129999999999999</v>
          </cell>
          <cell r="BB12">
            <v>7.7900000000000027</v>
          </cell>
          <cell r="BC12">
            <v>-9.2800000000000011</v>
          </cell>
          <cell r="BD12">
            <v>8.009999999999998</v>
          </cell>
          <cell r="BE12">
            <v>-7.1999999999999975</v>
          </cell>
          <cell r="BF12">
            <v>0.97999999999999865</v>
          </cell>
          <cell r="BG12">
            <v>-0.83999999999999986</v>
          </cell>
          <cell r="BH12">
            <v>24.669999999999998</v>
          </cell>
          <cell r="BI12">
            <v>-7.5</v>
          </cell>
          <cell r="BJ12">
            <v>12.520000000000003</v>
          </cell>
          <cell r="BK12">
            <v>4.1099999999999994</v>
          </cell>
          <cell r="BL12">
            <v>-13.29</v>
          </cell>
          <cell r="BM12">
            <v>-8.4600000000000009</v>
          </cell>
          <cell r="BN12">
            <v>10.75</v>
          </cell>
          <cell r="BO12">
            <v>-6.8500000000000014</v>
          </cell>
          <cell r="BP12">
            <v>4.5799999999999983</v>
          </cell>
          <cell r="BQ12">
            <v>-7.1499999999999986</v>
          </cell>
          <cell r="BR12">
            <v>-0.32999999999999829</v>
          </cell>
          <cell r="BS12">
            <v>-1.3099999999999987</v>
          </cell>
          <cell r="BT12">
            <v>5.3499999999999979</v>
          </cell>
          <cell r="BU12">
            <v>-1.4100000000000001</v>
          </cell>
          <cell r="BV12">
            <v>-5.9199999999999982</v>
          </cell>
          <cell r="BW12">
            <v>8.5899999999999963</v>
          </cell>
          <cell r="BX12">
            <v>5.7000000000000028</v>
          </cell>
          <cell r="BY12">
            <v>-0.34000000000000341</v>
          </cell>
          <cell r="BZ12">
            <v>-11.119999999999997</v>
          </cell>
          <cell r="CA12">
            <v>0.37000000000000099</v>
          </cell>
          <cell r="CB12">
            <v>-3.9800000000000004</v>
          </cell>
          <cell r="CC12">
            <v>-7.09</v>
          </cell>
          <cell r="CD12">
            <v>1.0500000000000007</v>
          </cell>
          <cell r="CE12">
            <v>1.6600000000000001</v>
          </cell>
          <cell r="CF12">
            <v>1.3900000000000006</v>
          </cell>
          <cell r="CG12">
            <v>2.389999999999997</v>
          </cell>
          <cell r="CH12">
            <v>-3.1899999999999977</v>
          </cell>
          <cell r="CI12">
            <v>-3</v>
          </cell>
          <cell r="CJ12">
            <v>-8.5300000000000011</v>
          </cell>
          <cell r="CK12">
            <v>10.84</v>
          </cell>
          <cell r="CL12">
            <v>2.1999999999999993</v>
          </cell>
          <cell r="CM12">
            <v>2.5700000000000003</v>
          </cell>
          <cell r="CN12">
            <v>1.2899999999999991</v>
          </cell>
          <cell r="CO12">
            <v>-2.0299999999999976</v>
          </cell>
          <cell r="CP12">
            <v>1.5299999999999976</v>
          </cell>
          <cell r="CQ12">
            <v>3.6300000000000026</v>
          </cell>
          <cell r="CR12">
            <v>-4.5</v>
          </cell>
          <cell r="CS12">
            <v>-0.26999999999999957</v>
          </cell>
          <cell r="CT12">
            <v>-2.860000000000003</v>
          </cell>
          <cell r="CU12">
            <v>1.1800000000000033</v>
          </cell>
          <cell r="CV12">
            <v>-4.8000000000000007</v>
          </cell>
          <cell r="CW12">
            <v>2.7300000000000004</v>
          </cell>
          <cell r="CX12">
            <v>2.009999999999998</v>
          </cell>
          <cell r="CY12">
            <v>-4.3999999999999986</v>
          </cell>
          <cell r="CZ12">
            <v>2.9800000000000004</v>
          </cell>
          <cell r="DA12">
            <v>-5.0500000000000007</v>
          </cell>
          <cell r="DB12">
            <v>3.1400000000000006</v>
          </cell>
          <cell r="DC12">
            <v>0.80000000000000071</v>
          </cell>
          <cell r="DD12">
            <v>-4.6800000000000015</v>
          </cell>
          <cell r="DE12">
            <v>1.3899999999999988</v>
          </cell>
          <cell r="DF12">
            <v>2.2800000000000011</v>
          </cell>
          <cell r="DG12">
            <v>2.6999999999999993</v>
          </cell>
          <cell r="DH12">
            <v>-1.2899999999999991</v>
          </cell>
          <cell r="DI12">
            <v>3.4299999999999997</v>
          </cell>
          <cell r="DJ12">
            <v>4.7199999999999989</v>
          </cell>
          <cell r="DK12">
            <v>1.3000000000000007</v>
          </cell>
          <cell r="DL12">
            <v>-1.7100000000000009</v>
          </cell>
          <cell r="DM12">
            <v>-1.889999999999997</v>
          </cell>
          <cell r="DN12">
            <v>0.86999999999999744</v>
          </cell>
          <cell r="DO12">
            <v>1.5906170000000017</v>
          </cell>
          <cell r="DP12">
            <v>2.3476210000000002</v>
          </cell>
          <cell r="DQ12">
            <v>1.3649889999999978</v>
          </cell>
          <cell r="DR12">
            <v>5.8377780000000001</v>
          </cell>
          <cell r="DS12">
            <v>0.51663100000000384</v>
          </cell>
          <cell r="DT12">
            <v>-5.9478250000000017</v>
          </cell>
          <cell r="DU12">
            <v>3.4130049999999983</v>
          </cell>
          <cell r="DV12">
            <v>-4.9803320000000006</v>
          </cell>
          <cell r="DW12">
            <v>4.5374569999999999</v>
          </cell>
          <cell r="DX12">
            <v>-3.7374189999999956</v>
          </cell>
          <cell r="DY12">
            <v>-5.131763000000003</v>
          </cell>
          <cell r="DZ12">
            <v>-1.1754829999999998</v>
          </cell>
          <cell r="EA12">
            <v>-1.1059620000000017</v>
          </cell>
          <cell r="EB12">
            <v>-4.3997369999999982</v>
          </cell>
          <cell r="EC12">
            <v>14.105847999999998</v>
          </cell>
          <cell r="ED12">
            <v>-10.231306</v>
          </cell>
          <cell r="EE12">
            <v>2.592842000000001</v>
          </cell>
          <cell r="EF12">
            <v>5.8909840000000031</v>
          </cell>
          <cell r="EG12">
            <v>-7.935171000000004</v>
          </cell>
          <cell r="EH12">
            <v>-9.4245689999999982</v>
          </cell>
          <cell r="EI12">
            <v>-2.0560089999999995</v>
          </cell>
          <cell r="EJ12">
            <v>4.4083649999999999</v>
          </cell>
          <cell r="EK12">
            <v>-2.3180000000000014</v>
          </cell>
          <cell r="EL12">
            <v>-0.80447899999999883</v>
          </cell>
          <cell r="EM12">
            <v>-0.15045600000000015</v>
          </cell>
          <cell r="EN12">
            <v>6.1420269999999988</v>
          </cell>
          <cell r="EO12">
            <v>1.3513629999998997</v>
          </cell>
          <cell r="EP12">
            <v>-0.2086279999998979</v>
          </cell>
          <cell r="EQ12">
            <v>-1.1978050000000025</v>
          </cell>
          <cell r="ER12">
            <v>3.5353670000000008</v>
          </cell>
          <cell r="ES12">
            <v>-10.972159999999999</v>
          </cell>
          <cell r="ET12">
            <v>-1.0749910000000007</v>
          </cell>
          <cell r="EU12">
            <v>14.943823000000002</v>
          </cell>
          <cell r="EV12">
            <v>-3.6610640000000032</v>
          </cell>
          <cell r="EW12">
            <v>-8.7372829999999979</v>
          </cell>
          <cell r="EX12">
            <v>0.94289899999999882</v>
          </cell>
          <cell r="EY12">
            <v>0.55500000000000149</v>
          </cell>
          <cell r="EZ12">
            <v>13.704839</v>
          </cell>
          <cell r="FA12">
            <v>-9.822852000000001</v>
          </cell>
          <cell r="FB12">
            <v>-3.0185320000000004</v>
          </cell>
          <cell r="FC12">
            <v>11.596796000000001</v>
          </cell>
          <cell r="FD12">
            <v>-10.105827000000001</v>
          </cell>
          <cell r="FE12">
            <v>-3.7848999999997801E-2</v>
          </cell>
          <cell r="FF12">
            <v>1.9682659999999998</v>
          </cell>
        </row>
        <row r="42">
          <cell r="S42">
            <v>29.757222009999964</v>
          </cell>
          <cell r="T42">
            <v>-15.415492619999782</v>
          </cell>
          <cell r="U42">
            <v>6.2753777699998636</v>
          </cell>
          <cell r="V42">
            <v>-1.7119853400000693</v>
          </cell>
          <cell r="W42">
            <v>-1.1531750499999589</v>
          </cell>
          <cell r="X42">
            <v>18.015379240000016</v>
          </cell>
          <cell r="Y42">
            <v>4.5938969800000677</v>
          </cell>
          <cell r="Z42">
            <v>11.499881479999772</v>
          </cell>
          <cell r="AA42">
            <v>54.158389030000194</v>
          </cell>
          <cell r="AB42">
            <v>2.731420539999931</v>
          </cell>
          <cell r="AC42">
            <v>2.5861816999998837</v>
          </cell>
          <cell r="AD42">
            <v>-36.201333330000011</v>
          </cell>
          <cell r="AE42">
            <v>-201.14174942000011</v>
          </cell>
          <cell r="AF42">
            <v>20.292478210000354</v>
          </cell>
          <cell r="AG42">
            <v>4.1384814999997843</v>
          </cell>
          <cell r="AH42">
            <v>-16.658973609999975</v>
          </cell>
          <cell r="AI42">
            <v>-4.4482695499998499</v>
          </cell>
          <cell r="AJ42">
            <v>-31.274749120000365</v>
          </cell>
          <cell r="AK42">
            <v>13.187366520000296</v>
          </cell>
          <cell r="AL42">
            <v>22.7276333599998</v>
          </cell>
          <cell r="AM42">
            <v>-25.558873629999766</v>
          </cell>
          <cell r="AN42">
            <v>6.2016428399998631</v>
          </cell>
          <cell r="AO42">
            <v>16.39654862000009</v>
          </cell>
          <cell r="AP42">
            <v>33.375045340000042</v>
          </cell>
          <cell r="AQ42">
            <v>-322.04699441000014</v>
          </cell>
          <cell r="AR42">
            <v>90.092655389999948</v>
          </cell>
          <cell r="AS42">
            <v>201.08445884000008</v>
          </cell>
          <cell r="AT42">
            <v>-67.131404340000017</v>
          </cell>
          <cell r="AU42">
            <v>26.835926800000038</v>
          </cell>
          <cell r="AV42">
            <v>45.366597690000049</v>
          </cell>
          <cell r="AW42">
            <v>57.281446899999878</v>
          </cell>
          <cell r="AX42">
            <v>-113.16875756000024</v>
          </cell>
          <cell r="AY42">
            <v>33.493397940000364</v>
          </cell>
          <cell r="AZ42">
            <v>24.281907429999933</v>
          </cell>
          <cell r="BA42">
            <v>34.621308870000007</v>
          </cell>
          <cell r="BB42">
            <v>625.37063604999992</v>
          </cell>
          <cell r="BC42">
            <v>-329.09850741999992</v>
          </cell>
          <cell r="BD42">
            <v>-199.58342844000003</v>
          </cell>
          <cell r="BE42">
            <v>68.494129829999792</v>
          </cell>
          <cell r="BF42">
            <v>52.764487580000718</v>
          </cell>
          <cell r="BG42">
            <v>28.509165799999437</v>
          </cell>
          <cell r="BH42">
            <v>-16.152476340000135</v>
          </cell>
          <cell r="BI42">
            <v>13.790779469999848</v>
          </cell>
          <cell r="BJ42">
            <v>-9.6078746499999852</v>
          </cell>
          <cell r="BK42">
            <v>-2.5785627200000363</v>
          </cell>
          <cell r="BL42">
            <v>2.1265034700004435</v>
          </cell>
          <cell r="BM42">
            <v>-33.585679889999938</v>
          </cell>
          <cell r="BN42">
            <v>128.61480492999976</v>
          </cell>
          <cell r="BO42">
            <v>-351.18456967999987</v>
          </cell>
          <cell r="BP42">
            <v>74.41469397000003</v>
          </cell>
          <cell r="BQ42">
            <v>20.955290160000004</v>
          </cell>
          <cell r="BR42">
            <v>12.721931470000072</v>
          </cell>
          <cell r="BS42">
            <v>7.1827571499999294</v>
          </cell>
          <cell r="BT42">
            <v>18.695298650000268</v>
          </cell>
          <cell r="BU42">
            <v>40.949700149999558</v>
          </cell>
          <cell r="BV42">
            <v>-1.5034128399996689</v>
          </cell>
          <cell r="BW42">
            <v>57.957323569999517</v>
          </cell>
          <cell r="BX42">
            <v>-27.869723879999697</v>
          </cell>
          <cell r="BY42">
            <v>10.259627309999928</v>
          </cell>
          <cell r="BZ42">
            <v>154.8150626900001</v>
          </cell>
          <cell r="CA42">
            <v>-397.09973660999992</v>
          </cell>
          <cell r="CB42">
            <v>21.383370229999855</v>
          </cell>
          <cell r="CC42">
            <v>71.627516390000324</v>
          </cell>
          <cell r="CD42">
            <v>55.109987309999724</v>
          </cell>
          <cell r="CE42">
            <v>91.023361949999753</v>
          </cell>
          <cell r="CF42">
            <v>-29.687627169999587</v>
          </cell>
          <cell r="CG42">
            <v>10.843729580000172</v>
          </cell>
          <cell r="CH42">
            <v>-0.5384509899998875</v>
          </cell>
          <cell r="CI42">
            <v>-25.648868090000178</v>
          </cell>
          <cell r="CJ42">
            <v>23.395784830000366</v>
          </cell>
          <cell r="CK42">
            <v>12.536012719999462</v>
          </cell>
          <cell r="CL42">
            <v>71.139209540000138</v>
          </cell>
          <cell r="CM42">
            <v>135.05477180000003</v>
          </cell>
          <cell r="CN42">
            <v>65.967082829999867</v>
          </cell>
          <cell r="CO42">
            <v>17.719339790000276</v>
          </cell>
          <cell r="CP42">
            <v>17.701537949999874</v>
          </cell>
          <cell r="CQ42">
            <v>-17.178250770000432</v>
          </cell>
          <cell r="CR42">
            <v>-9.5873845300000085</v>
          </cell>
          <cell r="CS42">
            <v>-15.272790679999162</v>
          </cell>
          <cell r="CT42">
            <v>-11.956024760000219</v>
          </cell>
          <cell r="CU42">
            <v>212.52338429999918</v>
          </cell>
          <cell r="CV42">
            <v>-217.04258811999966</v>
          </cell>
          <cell r="CW42">
            <v>40.39040276000037</v>
          </cell>
          <cell r="CX42">
            <v>284.95174178999991</v>
          </cell>
          <cell r="CY42">
            <v>-100.71514348000028</v>
          </cell>
          <cell r="CZ42">
            <v>59.386384319999934</v>
          </cell>
          <cell r="DA42">
            <v>19.43833477999965</v>
          </cell>
          <cell r="DB42">
            <v>2.0331589000002168</v>
          </cell>
          <cell r="DC42">
            <v>584.69608323000011</v>
          </cell>
          <cell r="DD42">
            <v>55.484666390000029</v>
          </cell>
          <cell r="DE42">
            <v>27.773255999999947</v>
          </cell>
          <cell r="DF42">
            <v>85.169009610000103</v>
          </cell>
          <cell r="DG42">
            <v>-78.646149359999981</v>
          </cell>
          <cell r="DH42">
            <v>-261.02613026000017</v>
          </cell>
          <cell r="DI42">
            <v>7.5132910100005574</v>
          </cell>
          <cell r="DJ42">
            <v>-56.286904160000176</v>
          </cell>
          <cell r="DK42">
            <v>303.88909145000002</v>
          </cell>
          <cell r="DL42">
            <v>134.46100920000003</v>
          </cell>
          <cell r="DM42">
            <v>-329.46804634999967</v>
          </cell>
          <cell r="DN42">
            <v>65.660176489999685</v>
          </cell>
          <cell r="DO42">
            <v>-112.8597956000001</v>
          </cell>
          <cell r="DP42">
            <v>34.944574730000568</v>
          </cell>
          <cell r="DQ42">
            <v>27.043695709999611</v>
          </cell>
          <cell r="DR42">
            <v>13.759981440000047</v>
          </cell>
          <cell r="DS42">
            <v>-127.73171709000007</v>
          </cell>
          <cell r="DT42">
            <v>183.78458069999942</v>
          </cell>
          <cell r="DU42">
            <v>-5.6805758899995453</v>
          </cell>
          <cell r="DV42">
            <v>-149.05979638000008</v>
          </cell>
          <cell r="DW42">
            <v>-136.01591572500047</v>
          </cell>
          <cell r="DX42">
            <v>220.23761822500001</v>
          </cell>
          <cell r="DY42">
            <v>16.828275850000409</v>
          </cell>
          <cell r="DZ42">
            <v>63.353345199999694</v>
          </cell>
          <cell r="EA42">
            <v>-160.35481032999996</v>
          </cell>
          <cell r="EB42">
            <v>208.11740262000012</v>
          </cell>
          <cell r="EC42">
            <v>6.9363049099997625</v>
          </cell>
          <cell r="ED42">
            <v>19.06606067000007</v>
          </cell>
          <cell r="EE42">
            <v>21.434213499999942</v>
          </cell>
          <cell r="EF42">
            <v>26.320760663333203</v>
          </cell>
          <cell r="EG42">
            <v>0.19252618266682475</v>
          </cell>
          <cell r="EH42">
            <v>-53.681268059999866</v>
          </cell>
          <cell r="EI42">
            <v>-195.89895905000003</v>
          </cell>
          <cell r="EJ42">
            <v>415.90370576000009</v>
          </cell>
          <cell r="EK42">
            <v>-41.367627410000296</v>
          </cell>
          <cell r="EL42">
            <v>58.838018500000089</v>
          </cell>
          <cell r="EM42">
            <v>-20.517828909999935</v>
          </cell>
          <cell r="EN42">
            <v>-10.822160620000432</v>
          </cell>
          <cell r="EO42">
            <v>111.2789808399998</v>
          </cell>
          <cell r="EP42">
            <v>-123.94036295999967</v>
          </cell>
          <cell r="EQ42">
            <v>-98.344636044998879</v>
          </cell>
          <cell r="ER42">
            <v>216.73108925500128</v>
          </cell>
          <cell r="ES42">
            <v>177.02279025333337</v>
          </cell>
          <cell r="ET42">
            <v>117.63688536999962</v>
          </cell>
          <cell r="EU42">
            <v>-56.575739170001256</v>
          </cell>
          <cell r="EV42">
            <v>31.255060300000423</v>
          </cell>
          <cell r="EW42">
            <v>-52.263294809999479</v>
          </cell>
          <cell r="EX42">
            <v>-48.981154739998601</v>
          </cell>
          <cell r="EY42">
            <v>-142.05826977000061</v>
          </cell>
          <cell r="EZ42">
            <v>-55.789935830000104</v>
          </cell>
          <cell r="FA42">
            <v>-0.99450534999868978</v>
          </cell>
          <cell r="FB42">
            <v>-49.99411192000116</v>
          </cell>
          <cell r="FC42">
            <v>18.393098784999893</v>
          </cell>
          <cell r="FD42">
            <v>8.7131466449995969</v>
          </cell>
          <cell r="FE42">
            <v>-37.366789809999318</v>
          </cell>
          <cell r="FF42">
            <v>-32.218264389999604</v>
          </cell>
        </row>
        <row r="53">
          <cell r="S53">
            <v>-4.0632587650370997</v>
          </cell>
          <cell r="T53">
            <v>0</v>
          </cell>
          <cell r="U53">
            <v>0</v>
          </cell>
          <cell r="V53">
            <v>0</v>
          </cell>
          <cell r="W53">
            <v>4.08736605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-9.9775505113494631</v>
          </cell>
          <cell r="AQ53">
            <v>0</v>
          </cell>
          <cell r="AR53">
            <v>10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-13.000000003236508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-6.6110833299999996</v>
          </cell>
          <cell r="BO53">
            <v>0</v>
          </cell>
          <cell r="BP53">
            <v>0</v>
          </cell>
          <cell r="BQ53">
            <v>0</v>
          </cell>
          <cell r="BR53">
            <v>20.135333329999998</v>
          </cell>
          <cell r="BS53">
            <v>-17.179442809999998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-17</v>
          </cell>
          <cell r="BZ53">
            <v>0</v>
          </cell>
          <cell r="CA53">
            <v>0</v>
          </cell>
          <cell r="CB53">
            <v>-20.959400289999998</v>
          </cell>
          <cell r="CC53">
            <v>0</v>
          </cell>
          <cell r="CD53">
            <v>0</v>
          </cell>
          <cell r="CE53">
            <v>34.898514420000005</v>
          </cell>
          <cell r="CF53">
            <v>0</v>
          </cell>
          <cell r="CG53">
            <v>0</v>
          </cell>
          <cell r="CH53">
            <v>21.209149010000001</v>
          </cell>
          <cell r="CI53">
            <v>0</v>
          </cell>
          <cell r="CJ53">
            <v>0</v>
          </cell>
          <cell r="CK53">
            <v>-36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36.431339999999999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-26.145233789999999</v>
          </cell>
          <cell r="DA53">
            <v>0</v>
          </cell>
          <cell r="DB53">
            <v>0</v>
          </cell>
          <cell r="DC53">
            <v>8.9340486199999987</v>
          </cell>
          <cell r="DD53">
            <v>8.6888978399999992</v>
          </cell>
          <cell r="DE53">
            <v>0</v>
          </cell>
          <cell r="DF53">
            <v>8.7301680899999994</v>
          </cell>
          <cell r="DG53">
            <v>0</v>
          </cell>
          <cell r="DH53">
            <v>-1.6608461500000002</v>
          </cell>
          <cell r="DI53">
            <v>-3.9320475100000003</v>
          </cell>
          <cell r="DJ53">
            <v>-28.62434631</v>
          </cell>
          <cell r="DK53">
            <v>0</v>
          </cell>
          <cell r="DL53">
            <v>-21.878840629999999</v>
          </cell>
          <cell r="DM53">
            <v>24.701689819999999</v>
          </cell>
          <cell r="DN53">
            <v>0</v>
          </cell>
          <cell r="DO53">
            <v>0</v>
          </cell>
          <cell r="DP53">
            <v>20.85932549</v>
          </cell>
          <cell r="DQ53">
            <v>0</v>
          </cell>
          <cell r="DR53">
            <v>0.58985122000000001</v>
          </cell>
          <cell r="DS53">
            <v>0</v>
          </cell>
          <cell r="DT53">
            <v>5.4048153000000001</v>
          </cell>
          <cell r="DU53">
            <v>0.95023446999999994</v>
          </cell>
          <cell r="DV53">
            <v>4.1677326900000002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-40</v>
          </cell>
          <cell r="EU53">
            <v>0</v>
          </cell>
          <cell r="EV53">
            <v>40.136666670000004</v>
          </cell>
          <cell r="EW53">
            <v>-30</v>
          </cell>
          <cell r="EX53">
            <v>0</v>
          </cell>
          <cell r="EY53">
            <v>0</v>
          </cell>
          <cell r="EZ53">
            <v>0.21750000000000114</v>
          </cell>
          <cell r="FA53">
            <v>-17.068638460000003</v>
          </cell>
          <cell r="FB53">
            <v>-19.068638460000003</v>
          </cell>
          <cell r="FC53">
            <v>0.21750000000000114</v>
          </cell>
          <cell r="FD53">
            <v>0</v>
          </cell>
          <cell r="FE53">
            <v>0</v>
          </cell>
          <cell r="FF53">
            <v>-8.9097557899999984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-49.842166470000002</v>
          </cell>
          <cell r="AQ64">
            <v>0</v>
          </cell>
          <cell r="AR64">
            <v>50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-50</v>
          </cell>
          <cell r="BC64">
            <v>0</v>
          </cell>
          <cell r="BD64">
            <v>50.296333329999996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-51.687111170353369</v>
          </cell>
          <cell r="DA64">
            <v>0</v>
          </cell>
          <cell r="DB64">
            <v>-2.1381023690259275</v>
          </cell>
          <cell r="DC64">
            <v>0</v>
          </cell>
          <cell r="DD64">
            <v>-8.4619400000000002</v>
          </cell>
          <cell r="DE64">
            <v>0</v>
          </cell>
          <cell r="DF64">
            <v>0</v>
          </cell>
          <cell r="DG64">
            <v>-9.1298896389958575</v>
          </cell>
          <cell r="DH64">
            <v>-13.204303158075117</v>
          </cell>
          <cell r="DI64">
            <v>-35.388427646805461</v>
          </cell>
          <cell r="DJ64">
            <v>-25.554189363314112</v>
          </cell>
          <cell r="DK64">
            <v>0</v>
          </cell>
          <cell r="DL64">
            <v>0</v>
          </cell>
          <cell r="DM64">
            <v>0</v>
          </cell>
          <cell r="DN64">
            <v>-61.865883771912934</v>
          </cell>
          <cell r="DO64">
            <v>-115.69459706194675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-42.028179076457882</v>
          </cell>
          <cell r="DW64">
            <v>0</v>
          </cell>
          <cell r="DX64">
            <v>0</v>
          </cell>
          <cell r="DY64">
            <v>0</v>
          </cell>
          <cell r="DZ64">
            <v>61.309870070000002</v>
          </cell>
          <cell r="EA64">
            <v>0</v>
          </cell>
          <cell r="EB64">
            <v>0</v>
          </cell>
          <cell r="EC64">
            <v>0</v>
          </cell>
          <cell r="ED64">
            <v>-1.9006822759326754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56.493609160000005</v>
          </cell>
          <cell r="EJ64">
            <v>0</v>
          </cell>
          <cell r="EK64">
            <v>0</v>
          </cell>
          <cell r="EL64">
            <v>-3.4383876600000001</v>
          </cell>
          <cell r="EM64">
            <v>0</v>
          </cell>
          <cell r="EN64">
            <v>0</v>
          </cell>
          <cell r="EO64">
            <v>0</v>
          </cell>
          <cell r="EP64">
            <v>26.185286309999995</v>
          </cell>
          <cell r="EQ64">
            <v>-111.85786487274518</v>
          </cell>
          <cell r="ER64">
            <v>0</v>
          </cell>
          <cell r="ES64">
            <v>24.286727110000001</v>
          </cell>
          <cell r="ET64">
            <v>-46.568917484725333</v>
          </cell>
          <cell r="EU64">
            <v>-156.44729386120665</v>
          </cell>
          <cell r="EV64">
            <v>-67.708318184750794</v>
          </cell>
          <cell r="EW64">
            <v>-126.16990303</v>
          </cell>
          <cell r="EX64">
            <v>89.455201261556979</v>
          </cell>
          <cell r="EY64">
            <v>-11.367525989489117</v>
          </cell>
          <cell r="EZ64">
            <v>1.8695074200000004</v>
          </cell>
          <cell r="FA64">
            <v>-22.430845065048722</v>
          </cell>
          <cell r="FB64">
            <v>-27.523370122703273</v>
          </cell>
          <cell r="FC64">
            <v>2.8211558700000023</v>
          </cell>
          <cell r="FD64">
            <v>2.3776493600000004</v>
          </cell>
          <cell r="FE64">
            <v>-74.353414244451884</v>
          </cell>
          <cell r="FF64">
            <v>-58.700300963858645</v>
          </cell>
        </row>
        <row r="87">
          <cell r="S87">
            <v>0</v>
          </cell>
          <cell r="T87">
            <v>-2.7310000000000167E-2</v>
          </cell>
          <cell r="U87">
            <v>2.0000000000575113E-6</v>
          </cell>
          <cell r="V87">
            <v>-2.0000000000575113E-6</v>
          </cell>
          <cell r="W87">
            <v>-9.1189999999999882E-2</v>
          </cell>
          <cell r="X87">
            <v>0</v>
          </cell>
          <cell r="Y87">
            <v>-2.7683000000000124E-2</v>
          </cell>
          <cell r="Z87">
            <v>-2.8060999999999892E-2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-5.7277000000000022E-2</v>
          </cell>
          <cell r="AF87">
            <v>0</v>
          </cell>
          <cell r="AG87">
            <v>-9.4570000000000487E-3</v>
          </cell>
          <cell r="AH87">
            <v>-9.6209999999998796E-3</v>
          </cell>
          <cell r="AI87">
            <v>-0.10590900000000003</v>
          </cell>
          <cell r="AJ87">
            <v>0</v>
          </cell>
          <cell r="AK87">
            <v>-3.6199999999997345E-4</v>
          </cell>
          <cell r="AL87">
            <v>0</v>
          </cell>
          <cell r="AM87">
            <v>-3.9590000000000014E-2</v>
          </cell>
          <cell r="AN87">
            <v>1.2100000000003774E-4</v>
          </cell>
          <cell r="AO87">
            <v>1.1999999999989797E-4</v>
          </cell>
          <cell r="AP87">
            <v>-4.1020000000000056E-2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-0.10132199999999991</v>
          </cell>
          <cell r="AV87">
            <v>-5.3238000000000119E-2</v>
          </cell>
          <cell r="AW87">
            <v>0</v>
          </cell>
          <cell r="AX87">
            <v>-3.2043999999999961E-2</v>
          </cell>
          <cell r="AY87">
            <v>0</v>
          </cell>
          <cell r="AZ87">
            <v>0</v>
          </cell>
          <cell r="BA87">
            <v>-2.2154999999999925E-2</v>
          </cell>
          <cell r="BB87">
            <v>-2.2605999999999904E-2</v>
          </cell>
          <cell r="BC87">
            <v>-1.1204000000000214E-2</v>
          </cell>
          <cell r="BD87">
            <v>-1.1751999999999985E-2</v>
          </cell>
          <cell r="BE87">
            <v>-1.1573999999999973E-2</v>
          </cell>
          <cell r="BF87">
            <v>-1.1704999999999854E-2</v>
          </cell>
          <cell r="BG87">
            <v>-1.1770999999999976E-2</v>
          </cell>
          <cell r="BH87">
            <v>-1.1706000000000216E-2</v>
          </cell>
          <cell r="BI87">
            <v>-1.2158999999999809E-2</v>
          </cell>
          <cell r="BJ87">
            <v>-0.11903799999999998</v>
          </cell>
          <cell r="BK87">
            <v>-1.230600000000015E-2</v>
          </cell>
          <cell r="BL87">
            <v>-1.2379999999999947E-2</v>
          </cell>
          <cell r="BM87">
            <v>-1.2454999999999994E-2</v>
          </cell>
          <cell r="BN87">
            <v>-1.2530000000000041E-2</v>
          </cell>
          <cell r="BO87">
            <v>-1.178099999999993E-2</v>
          </cell>
          <cell r="BP87">
            <v>-1.184099999999999E-2</v>
          </cell>
          <cell r="BQ87">
            <v>-1.190100000000005E-2</v>
          </cell>
          <cell r="BR87">
            <v>-0.12454399999999999</v>
          </cell>
          <cell r="BS87">
            <v>-1.2023000000000006E-2</v>
          </cell>
          <cell r="BT87">
            <v>-1.2082999999999955E-2</v>
          </cell>
          <cell r="BU87">
            <v>-1.2145000000000072E-2</v>
          </cell>
          <cell r="BV87">
            <v>-1.2206999999999968E-2</v>
          </cell>
          <cell r="BW87">
            <v>-1.2164999999999981E-2</v>
          </cell>
          <cell r="BX87">
            <v>0</v>
          </cell>
          <cell r="BY87">
            <v>-2.4457000000000062E-2</v>
          </cell>
          <cell r="BZ87">
            <v>-1.2290000000000023E-2</v>
          </cell>
          <cell r="CA87">
            <v>-1.2349999999999972E-2</v>
          </cell>
          <cell r="CB87">
            <v>-1.241099999999995E-2</v>
          </cell>
          <cell r="CC87">
            <v>-1.2472000000000039E-2</v>
          </cell>
          <cell r="CD87">
            <v>-1.2533000000000016E-2</v>
          </cell>
          <cell r="CE87">
            <v>-1.266299999999998E-2</v>
          </cell>
          <cell r="CF87">
            <v>-0.13139999999999996</v>
          </cell>
          <cell r="CG87">
            <v>-1.2790000000000079E-2</v>
          </cell>
          <cell r="CH87">
            <v>-1.2852999999999948E-2</v>
          </cell>
          <cell r="CI87">
            <v>-1.2917999999999985E-2</v>
          </cell>
          <cell r="CJ87">
            <v>-1.2981999999999994E-2</v>
          </cell>
          <cell r="CK87">
            <v>-1.3659000000000032E-2</v>
          </cell>
          <cell r="CL87">
            <v>-1.3733999999999968E-2</v>
          </cell>
          <cell r="CM87">
            <v>-1.3808000000000042E-2</v>
          </cell>
          <cell r="CN87">
            <v>-1.3882999999999979E-2</v>
          </cell>
          <cell r="CO87">
            <v>-1.0276999999999981E-2</v>
          </cell>
          <cell r="CP87">
            <v>-0.13388300000000003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5.7099999999998818E-4</v>
          </cell>
          <cell r="CZ87">
            <v>0</v>
          </cell>
          <cell r="DA87">
            <v>-0.13186099999999998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-0.13852800000000001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-3.8000000000002008E-7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</row>
        <row r="88">
          <cell r="S88">
            <v>0.19999999999999929</v>
          </cell>
          <cell r="T88">
            <v>-0.34999999999999964</v>
          </cell>
          <cell r="U88">
            <v>8.9999999999999858E-2</v>
          </cell>
          <cell r="V88">
            <v>-0.50999999999999979</v>
          </cell>
          <cell r="W88">
            <v>2.8800000000000008</v>
          </cell>
          <cell r="X88">
            <v>-0.35000000000000142</v>
          </cell>
          <cell r="Y88">
            <v>-0.34999999999999964</v>
          </cell>
          <cell r="Z88">
            <v>-0.5</v>
          </cell>
          <cell r="AA88">
            <v>-0.22000000000000064</v>
          </cell>
          <cell r="AB88">
            <v>-0.19999999999999929</v>
          </cell>
          <cell r="AC88">
            <v>5.16</v>
          </cell>
          <cell r="AD88">
            <v>24</v>
          </cell>
          <cell r="AE88">
            <v>-21.09</v>
          </cell>
          <cell r="AF88">
            <v>2.7699999999999996</v>
          </cell>
          <cell r="AG88">
            <v>-0.25999999999999801</v>
          </cell>
          <cell r="AH88">
            <v>-5.110000000000003</v>
          </cell>
          <cell r="AI88">
            <v>-1.4099999999999984</v>
          </cell>
          <cell r="AJ88">
            <v>-0.23000000000000043</v>
          </cell>
          <cell r="AK88">
            <v>-2.91</v>
          </cell>
          <cell r="AL88">
            <v>-0.45999999999999908</v>
          </cell>
          <cell r="AM88">
            <v>-0.35000000000000142</v>
          </cell>
          <cell r="AN88">
            <v>3.3500000000000014</v>
          </cell>
          <cell r="AO88">
            <v>-0.63000000000000078</v>
          </cell>
          <cell r="AP88">
            <v>8.2500000000000018</v>
          </cell>
          <cell r="AQ88">
            <v>1.639999999999997</v>
          </cell>
          <cell r="AR88">
            <v>4.1700000000000017</v>
          </cell>
          <cell r="AS88">
            <v>-2.4400000000000013</v>
          </cell>
          <cell r="AT88">
            <v>-2.4299999999999997</v>
          </cell>
          <cell r="AU88">
            <v>-4.5300000000000011</v>
          </cell>
          <cell r="AV88">
            <v>-3.4199999999999982</v>
          </cell>
          <cell r="AW88">
            <v>-0.83999999999999986</v>
          </cell>
          <cell r="AX88">
            <v>-10.370000000000001</v>
          </cell>
          <cell r="AY88">
            <v>-0.20999999999999996</v>
          </cell>
          <cell r="AZ88">
            <v>-6.0000000000000497E-2</v>
          </cell>
          <cell r="BA88">
            <v>-4.9999999999999822E-2</v>
          </cell>
          <cell r="BB88">
            <v>-4.0000000000000036E-2</v>
          </cell>
          <cell r="BC88">
            <v>-4.9999999999999822E-2</v>
          </cell>
          <cell r="BD88">
            <v>-6.0000000000000053E-2</v>
          </cell>
          <cell r="BE88">
            <v>-4.9999999999999822E-2</v>
          </cell>
          <cell r="BF88">
            <v>-5.0000000000000266E-2</v>
          </cell>
          <cell r="BG88">
            <v>0.96999999999999975</v>
          </cell>
          <cell r="BH88">
            <v>-2.9999999999999361E-2</v>
          </cell>
          <cell r="BI88">
            <v>-8.0000000000000071E-2</v>
          </cell>
          <cell r="BJ88">
            <v>0.98000000000000043</v>
          </cell>
          <cell r="BK88">
            <v>-8.0000000000000959E-2</v>
          </cell>
          <cell r="BL88">
            <v>0.71</v>
          </cell>
          <cell r="BM88">
            <v>-9.9999999999997868E-3</v>
          </cell>
          <cell r="BN88">
            <v>-8.9999999999999858E-2</v>
          </cell>
          <cell r="BO88">
            <v>1.1299999999999999</v>
          </cell>
          <cell r="BP88">
            <v>0.20999999999999996</v>
          </cell>
          <cell r="BQ88">
            <v>-0.94999999999999929</v>
          </cell>
          <cell r="BR88">
            <v>-6.0000000000000497E-2</v>
          </cell>
          <cell r="BS88">
            <v>-8.0000000000000071E-2</v>
          </cell>
          <cell r="BT88">
            <v>-7.0000000000000284E-2</v>
          </cell>
          <cell r="BU88">
            <v>9.9999999999997868E-3</v>
          </cell>
          <cell r="BV88">
            <v>-0.13999999999999968</v>
          </cell>
          <cell r="BW88">
            <v>3.0000000000000249E-2</v>
          </cell>
          <cell r="BX88">
            <v>-0.16000000000000014</v>
          </cell>
          <cell r="BY88">
            <v>-9.9999999999997868E-3</v>
          </cell>
          <cell r="BZ88">
            <v>1.9999999999999574E-2</v>
          </cell>
          <cell r="CA88">
            <v>-9.9999999999999645E-2</v>
          </cell>
          <cell r="CB88">
            <v>4.0000000000000924E-2</v>
          </cell>
          <cell r="CC88">
            <v>-0.94000000000000128</v>
          </cell>
          <cell r="CD88">
            <v>5.0000000000000711E-2</v>
          </cell>
          <cell r="CE88">
            <v>-0.12000000000000099</v>
          </cell>
          <cell r="CF88">
            <v>-8.9999999999999858E-2</v>
          </cell>
          <cell r="CG88">
            <v>-5.9999999999998721E-2</v>
          </cell>
          <cell r="CH88">
            <v>-2.000000000000135E-2</v>
          </cell>
          <cell r="CI88">
            <v>-7.9999999999999183E-2</v>
          </cell>
          <cell r="CJ88">
            <v>-7.0000000000000284E-2</v>
          </cell>
          <cell r="CK88">
            <v>-5.9999999999999609E-2</v>
          </cell>
          <cell r="CL88">
            <v>-9.9999999999997868E-3</v>
          </cell>
          <cell r="CM88">
            <v>-0.13000000000000078</v>
          </cell>
          <cell r="CN88">
            <v>0.10999999999999943</v>
          </cell>
          <cell r="CO88">
            <v>-0.88999999999999924</v>
          </cell>
          <cell r="CP88">
            <v>-5.0000000000000266E-2</v>
          </cell>
          <cell r="CQ88">
            <v>-0.11999999999999966</v>
          </cell>
          <cell r="CR88">
            <v>-0.10000000000000009</v>
          </cell>
          <cell r="CS88">
            <v>-4.0000000000000036E-2</v>
          </cell>
          <cell r="CT88">
            <v>-1.9999999999999574E-2</v>
          </cell>
          <cell r="CU88">
            <v>-9.0000000000000302E-2</v>
          </cell>
          <cell r="CV88">
            <v>-2.0000000000000018E-2</v>
          </cell>
          <cell r="CW88">
            <v>-4.9999999999999822E-2</v>
          </cell>
          <cell r="CX88">
            <v>-7.0000000000000284E-2</v>
          </cell>
          <cell r="CY88">
            <v>-4.0000000000000036E-2</v>
          </cell>
          <cell r="CZ88">
            <v>-6.999999999999984E-2</v>
          </cell>
          <cell r="DA88">
            <v>-0.85999999999999988</v>
          </cell>
          <cell r="DB88">
            <v>6.999999999999984E-2</v>
          </cell>
          <cell r="DC88">
            <v>0.32999999999999963</v>
          </cell>
          <cell r="DD88">
            <v>-0.1899999999999995</v>
          </cell>
          <cell r="DE88">
            <v>0.12999999999999989</v>
          </cell>
          <cell r="DF88">
            <v>0.14999999999999991</v>
          </cell>
          <cell r="DG88">
            <v>0.78000000000000025</v>
          </cell>
          <cell r="DH88">
            <v>0.13999999999999968</v>
          </cell>
          <cell r="DI88">
            <v>-9.0000000000000302E-2</v>
          </cell>
          <cell r="DJ88">
            <v>4.000000000000048E-2</v>
          </cell>
          <cell r="DK88">
            <v>9.9999999999999645E-2</v>
          </cell>
          <cell r="DL88">
            <v>-0.19999999999999973</v>
          </cell>
          <cell r="DM88">
            <v>-1.4</v>
          </cell>
          <cell r="DN88">
            <v>-0.10000000000000009</v>
          </cell>
          <cell r="DO88">
            <v>-0.32432099999999986</v>
          </cell>
          <cell r="DP88">
            <v>-1.1812310000000001</v>
          </cell>
          <cell r="DQ88">
            <v>-1.9625000000000004E-2</v>
          </cell>
          <cell r="DR88">
            <v>-3.8929000000000047E-2</v>
          </cell>
          <cell r="DS88">
            <v>-0.374836</v>
          </cell>
          <cell r="DT88">
            <v>0.23591899999999999</v>
          </cell>
          <cell r="DU88">
            <v>-0.20761499999999997</v>
          </cell>
          <cell r="DV88">
            <v>-1.7884999999999998E-2</v>
          </cell>
          <cell r="DW88">
            <v>1.4246999999999996E-2</v>
          </cell>
          <cell r="DX88">
            <v>0.23653200000000002</v>
          </cell>
          <cell r="DY88">
            <v>-0.25670400000000004</v>
          </cell>
          <cell r="DZ88">
            <v>-9.9500000000000977E-4</v>
          </cell>
          <cell r="EA88">
            <v>1.5517000000000003E-2</v>
          </cell>
          <cell r="EB88">
            <v>-0.112689</v>
          </cell>
          <cell r="EC88">
            <v>0.50761900000000004</v>
          </cell>
          <cell r="ED88">
            <v>0.30149700000000001</v>
          </cell>
          <cell r="EE88">
            <v>0.27298100000000003</v>
          </cell>
          <cell r="EF88">
            <v>0.29811799999999988</v>
          </cell>
          <cell r="EG88">
            <v>0.27672000000000008</v>
          </cell>
          <cell r="EH88">
            <v>-1.346511</v>
          </cell>
          <cell r="EI88">
            <v>-0.30657200000000001</v>
          </cell>
          <cell r="EJ88">
            <v>0.73052399999999995</v>
          </cell>
          <cell r="EK88">
            <v>-0.44726300000000002</v>
          </cell>
          <cell r="EL88">
            <v>0.24692300000000006</v>
          </cell>
          <cell r="EM88">
            <v>0.25689399999999996</v>
          </cell>
          <cell r="EN88">
            <v>-0.476159</v>
          </cell>
          <cell r="EO88">
            <v>0.25928200000000001</v>
          </cell>
          <cell r="EP88">
            <v>0.254633</v>
          </cell>
          <cell r="EQ88">
            <v>-0.46453900000000004</v>
          </cell>
          <cell r="ER88">
            <v>0.26280500000000007</v>
          </cell>
          <cell r="ES88">
            <v>-0.63433700000000004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</row>
        <row r="119">
          <cell r="S119">
            <v>-31.835136460000058</v>
          </cell>
          <cell r="T119">
            <v>-13.357511779999811</v>
          </cell>
          <cell r="U119">
            <v>23.90673897999983</v>
          </cell>
          <cell r="V119">
            <v>34.228808570000183</v>
          </cell>
          <cell r="W119">
            <v>-7.5537892400000146</v>
          </cell>
          <cell r="X119">
            <v>-23.099023939999938</v>
          </cell>
          <cell r="Y119">
            <v>13.386182389999931</v>
          </cell>
          <cell r="Z119">
            <v>13.548387759999969</v>
          </cell>
          <cell r="AA119">
            <v>-63.436378640000044</v>
          </cell>
          <cell r="AB119">
            <v>18.199239940000098</v>
          </cell>
          <cell r="AC119">
            <v>20.015108629999986</v>
          </cell>
          <cell r="AD119">
            <v>70.339464089999979</v>
          </cell>
          <cell r="AE119">
            <v>-40.763299719999964</v>
          </cell>
          <cell r="AF119">
            <v>16.395735700000159</v>
          </cell>
          <cell r="AG119">
            <v>-3.8326542300001165</v>
          </cell>
          <cell r="AH119">
            <v>-8.4665213599998879</v>
          </cell>
          <cell r="AI119">
            <v>1.6571895399997629</v>
          </cell>
          <cell r="AJ119">
            <v>78.651810220000016</v>
          </cell>
          <cell r="AK119">
            <v>-28.054881560000013</v>
          </cell>
          <cell r="AL119">
            <v>7.9083301800001209</v>
          </cell>
          <cell r="AM119">
            <v>7.2677402099997153</v>
          </cell>
          <cell r="AN119">
            <v>8.6909176400001797</v>
          </cell>
          <cell r="AO119">
            <v>-17.775973649999969</v>
          </cell>
          <cell r="AP119">
            <v>30.348891520000052</v>
          </cell>
          <cell r="AQ119">
            <v>-14.069528059999925</v>
          </cell>
          <cell r="AR119">
            <v>-5.6450794200001155</v>
          </cell>
          <cell r="AS119">
            <v>1.6870594299999766</v>
          </cell>
          <cell r="AT119">
            <v>0.62569378999978653</v>
          </cell>
          <cell r="AU119">
            <v>-8.5702496599998312</v>
          </cell>
          <cell r="AV119">
            <v>23.927074559999937</v>
          </cell>
          <cell r="AW119">
            <v>-20.517426190000037</v>
          </cell>
          <cell r="AX119">
            <v>29.856730230000153</v>
          </cell>
          <cell r="AY119">
            <v>-3.6612024599999131</v>
          </cell>
          <cell r="AZ119">
            <v>-8.263076170000204</v>
          </cell>
          <cell r="BA119">
            <v>49.207287170000086</v>
          </cell>
          <cell r="BB119">
            <v>164.67372221000005</v>
          </cell>
          <cell r="BC119">
            <v>-39.525490680000189</v>
          </cell>
          <cell r="BD119">
            <v>-17.762136099999907</v>
          </cell>
          <cell r="BE119">
            <v>-27.428019660000018</v>
          </cell>
          <cell r="BF119">
            <v>-3.1054577499998004</v>
          </cell>
          <cell r="BG119">
            <v>36.367142479999757</v>
          </cell>
          <cell r="BH119">
            <v>-56.793393299999934</v>
          </cell>
          <cell r="BI119">
            <v>6.4903636699998515</v>
          </cell>
          <cell r="BJ119">
            <v>0.35814561000006506</v>
          </cell>
          <cell r="BK119">
            <v>-12.69865402999983</v>
          </cell>
          <cell r="BL119">
            <v>37.221785619999991</v>
          </cell>
          <cell r="BM119">
            <v>-1.0737624399999959</v>
          </cell>
          <cell r="BN119">
            <v>25.485235770000031</v>
          </cell>
          <cell r="BO119">
            <v>13.753127599999857</v>
          </cell>
          <cell r="BP119">
            <v>-39.652939589999846</v>
          </cell>
          <cell r="BQ119">
            <v>1.7326937499998394</v>
          </cell>
          <cell r="BR119">
            <v>8.5914693600001328</v>
          </cell>
          <cell r="BS119">
            <v>25.24194470000009</v>
          </cell>
          <cell r="BT119">
            <v>-27.31285180999987</v>
          </cell>
          <cell r="BU119">
            <v>0.82108416999972178</v>
          </cell>
          <cell r="BV119">
            <v>10.682240579999757</v>
          </cell>
          <cell r="BW119">
            <v>7.5453475400001935</v>
          </cell>
          <cell r="BX119">
            <v>-12.91472897999995</v>
          </cell>
          <cell r="BY119">
            <v>26.683792590000053</v>
          </cell>
          <cell r="BZ119">
            <v>99.735157100000151</v>
          </cell>
          <cell r="CA119">
            <v>0.29309438999985105</v>
          </cell>
          <cell r="CB119">
            <v>71.613274319999732</v>
          </cell>
          <cell r="CC119">
            <v>-112.45647853999969</v>
          </cell>
          <cell r="CD119">
            <v>-11.217786680000131</v>
          </cell>
          <cell r="CE119">
            <v>-74.632826749999936</v>
          </cell>
          <cell r="CF119">
            <v>0.31500288999984605</v>
          </cell>
          <cell r="CG119">
            <v>30.148376540000186</v>
          </cell>
          <cell r="CH119">
            <v>23.188666819999867</v>
          </cell>
          <cell r="CI119">
            <v>8.3591908600000124</v>
          </cell>
          <cell r="CJ119">
            <v>-11.488631120000036</v>
          </cell>
          <cell r="CK119">
            <v>17.162883670000156</v>
          </cell>
          <cell r="CL119">
            <v>35.304530769999928</v>
          </cell>
          <cell r="CM119">
            <v>0.68521758999997928</v>
          </cell>
          <cell r="CN119">
            <v>116.83153082000001</v>
          </cell>
          <cell r="CO119">
            <v>9.0770840499998258</v>
          </cell>
          <cell r="CP119">
            <v>3.1923983300001737</v>
          </cell>
          <cell r="CQ119">
            <v>-27.00483875999987</v>
          </cell>
          <cell r="CR119">
            <v>-25.034137790000045</v>
          </cell>
          <cell r="CS119">
            <v>-20.121139570000082</v>
          </cell>
          <cell r="CT119">
            <v>-5.1783243499999116</v>
          </cell>
          <cell r="CU119">
            <v>0.11816352999983337</v>
          </cell>
          <cell r="CV119">
            <v>-12.626582239999948</v>
          </cell>
          <cell r="CW119">
            <v>-27.899246970000036</v>
          </cell>
          <cell r="CX119">
            <v>122.47206203999986</v>
          </cell>
          <cell r="CY119">
            <v>-14.439761069999804</v>
          </cell>
          <cell r="CZ119">
            <v>-19.667308290000051</v>
          </cell>
          <cell r="DA119">
            <v>-17.623706059999904</v>
          </cell>
          <cell r="DB119">
            <v>-32.222299120000002</v>
          </cell>
          <cell r="DC119">
            <v>5.2977287699997078</v>
          </cell>
          <cell r="DD119">
            <v>25.922910600000364</v>
          </cell>
          <cell r="DE119">
            <v>24.859872509999946</v>
          </cell>
          <cell r="DF119">
            <v>32.581846209999981</v>
          </cell>
          <cell r="DG119">
            <v>-17.703220100000067</v>
          </cell>
          <cell r="DH119">
            <v>-25.143427949999705</v>
          </cell>
          <cell r="DI119">
            <v>47.59748686999967</v>
          </cell>
          <cell r="DJ119">
            <v>69.400080240000307</v>
          </cell>
          <cell r="DK119">
            <v>-8.1480351100001371</v>
          </cell>
          <cell r="DL119">
            <v>-6.0058861200000138</v>
          </cell>
          <cell r="DM119">
            <v>-41.489836349999905</v>
          </cell>
          <cell r="DN119">
            <v>21.36737058000017</v>
          </cell>
          <cell r="DO119">
            <v>3.6976297199996679</v>
          </cell>
          <cell r="DP119">
            <v>-30.851065430000062</v>
          </cell>
          <cell r="DQ119">
            <v>8.332802270000002</v>
          </cell>
          <cell r="DR119">
            <v>-12.846412710000095</v>
          </cell>
          <cell r="DS119">
            <v>9.4061524300004749</v>
          </cell>
          <cell r="DT119">
            <v>-19.411484660000042</v>
          </cell>
          <cell r="DU119">
            <v>85.045933139999761</v>
          </cell>
          <cell r="DV119">
            <v>-7.7272732599999472</v>
          </cell>
          <cell r="DW119">
            <v>-47.614706400000159</v>
          </cell>
          <cell r="DX119">
            <v>-12.558799010000484</v>
          </cell>
          <cell r="DY119">
            <v>-10.285706729999447</v>
          </cell>
          <cell r="DZ119">
            <v>9.0028856500000529</v>
          </cell>
          <cell r="EA119">
            <v>-3.218477220000068</v>
          </cell>
          <cell r="EB119">
            <v>-20.424741850000146</v>
          </cell>
          <cell r="EC119">
            <v>24.038321460000361</v>
          </cell>
          <cell r="ED119">
            <v>7.8786752199998773</v>
          </cell>
          <cell r="EE119">
            <v>8.9616430700000365</v>
          </cell>
          <cell r="EF119">
            <v>-4.4321480000000975</v>
          </cell>
          <cell r="EG119">
            <v>28.399939840000116</v>
          </cell>
          <cell r="EH119">
            <v>-45.10861645</v>
          </cell>
          <cell r="EI119">
            <v>-22.390781940000124</v>
          </cell>
          <cell r="EJ119">
            <v>50.00028181000016</v>
          </cell>
          <cell r="EK119">
            <v>-17.857303540000203</v>
          </cell>
          <cell r="EL119">
            <v>83.558803140000009</v>
          </cell>
          <cell r="EM119">
            <v>-51.838604519999762</v>
          </cell>
          <cell r="EN119">
            <v>-31.676063650000287</v>
          </cell>
          <cell r="EO119">
            <v>21.927129210000203</v>
          </cell>
          <cell r="EP119">
            <v>-10.31923592000021</v>
          </cell>
          <cell r="EQ119">
            <v>3.207223070000282</v>
          </cell>
          <cell r="ER119">
            <v>56.384527740000067</v>
          </cell>
          <cell r="ES119">
            <v>31.950203259999853</v>
          </cell>
          <cell r="ET119">
            <v>138.65839523999966</v>
          </cell>
          <cell r="EU119">
            <v>-56.422641580000345</v>
          </cell>
          <cell r="EV119">
            <v>17.979222890000983</v>
          </cell>
          <cell r="EW119">
            <v>47.233884919997536</v>
          </cell>
          <cell r="EX119">
            <v>7.4679209000014453</v>
          </cell>
          <cell r="EY119">
            <v>-81.023086269999339</v>
          </cell>
          <cell r="EZ119">
            <v>-34.299582280001232</v>
          </cell>
          <cell r="FA119">
            <v>9.1474696199991286</v>
          </cell>
          <cell r="FB119">
            <v>-6.945607449998306</v>
          </cell>
          <cell r="FC119">
            <v>12.327486739997994</v>
          </cell>
          <cell r="FD119">
            <v>14.499773760001744</v>
          </cell>
          <cell r="FE119">
            <v>36.455121719998942</v>
          </cell>
          <cell r="FF119">
            <v>-13.866648819999227</v>
          </cell>
        </row>
      </sheetData>
      <sheetData sheetId="2"/>
      <sheetData sheetId="3">
        <row r="98">
          <cell r="G98">
            <v>17.366575540000003</v>
          </cell>
          <cell r="S98">
            <v>5.5507148900000001</v>
          </cell>
          <cell r="T98">
            <v>7.6082152199999999</v>
          </cell>
          <cell r="U98">
            <v>5.6595372299999998</v>
          </cell>
          <cell r="V98">
            <v>22.276979749999999</v>
          </cell>
          <cell r="W98">
            <v>13.370742770000001</v>
          </cell>
          <cell r="X98">
            <v>12.091551429999999</v>
          </cell>
          <cell r="Y98">
            <v>16.211142059999997</v>
          </cell>
          <cell r="Z98">
            <v>23.105805289999999</v>
          </cell>
          <cell r="AA98">
            <v>16.824266360000003</v>
          </cell>
          <cell r="AB98">
            <v>20.700121630000002</v>
          </cell>
          <cell r="AC98">
            <v>17.412560109999998</v>
          </cell>
          <cell r="AD98">
            <v>27.311190620000001</v>
          </cell>
          <cell r="AE98">
            <v>13.364086589999999</v>
          </cell>
          <cell r="AF98">
            <v>8.5082825699999987</v>
          </cell>
          <cell r="AG98">
            <v>9.7379572400000001</v>
          </cell>
          <cell r="AH98">
            <v>8.7630396600000005</v>
          </cell>
          <cell r="AI98">
            <v>16.177798370000001</v>
          </cell>
          <cell r="AJ98">
            <v>10.666581310000002</v>
          </cell>
          <cell r="AK98">
            <v>18.408572660000001</v>
          </cell>
          <cell r="AL98">
            <v>12.452937820000001</v>
          </cell>
          <cell r="AM98">
            <v>25.748133639999999</v>
          </cell>
          <cell r="AN98">
            <v>30.555768060000002</v>
          </cell>
          <cell r="AO98">
            <v>56.478655369999998</v>
          </cell>
          <cell r="AP98">
            <v>64.921976950000001</v>
          </cell>
          <cell r="AQ98">
            <v>13.98097267</v>
          </cell>
          <cell r="AR98">
            <v>20.1422174</v>
          </cell>
          <cell r="AS98">
            <v>12.540757229999999</v>
          </cell>
          <cell r="AT98">
            <v>14.287242979999998</v>
          </cell>
          <cell r="AU98">
            <v>18.938540720000002</v>
          </cell>
          <cell r="AV98">
            <v>14.09442402</v>
          </cell>
          <cell r="AW98">
            <v>19.030772610000003</v>
          </cell>
          <cell r="AX98">
            <v>23.220054579999996</v>
          </cell>
          <cell r="AY98">
            <v>16.261045020000001</v>
          </cell>
          <cell r="AZ98">
            <v>18.215480019999998</v>
          </cell>
          <cell r="BA98">
            <v>21.059187850000001</v>
          </cell>
          <cell r="BB98">
            <v>35.895459770000002</v>
          </cell>
          <cell r="BC98">
            <v>13.519733459999999</v>
          </cell>
          <cell r="BD98">
            <v>19.749303470000001</v>
          </cell>
          <cell r="BE98">
            <v>18.914038100000003</v>
          </cell>
          <cell r="BF98">
            <v>33.594811460000003</v>
          </cell>
          <cell r="BG98">
            <v>28.461151310000002</v>
          </cell>
          <cell r="BH98">
            <v>27.624710179999994</v>
          </cell>
          <cell r="BI98">
            <v>26.79032316</v>
          </cell>
          <cell r="BJ98">
            <v>27.403391430000003</v>
          </cell>
          <cell r="BK98">
            <v>28.173193509999997</v>
          </cell>
          <cell r="BL98">
            <v>26.134556580000002</v>
          </cell>
          <cell r="BM98">
            <v>26.606521330000003</v>
          </cell>
          <cell r="BN98">
            <v>64.607555989999994</v>
          </cell>
          <cell r="BO98">
            <v>8.3970244100000002</v>
          </cell>
          <cell r="BP98">
            <v>10.546267820000001</v>
          </cell>
          <cell r="BQ98">
            <v>20.976857949999999</v>
          </cell>
          <cell r="BR98">
            <v>15.36336644</v>
          </cell>
          <cell r="BS98">
            <v>12.08286556</v>
          </cell>
          <cell r="BT98">
            <v>18.257186300000001</v>
          </cell>
          <cell r="BU98">
            <v>12.760282009999999</v>
          </cell>
          <cell r="BV98">
            <v>15.789528649999998</v>
          </cell>
          <cell r="BW98">
            <v>25.700770609999999</v>
          </cell>
          <cell r="BX98">
            <v>24.705543210000002</v>
          </cell>
          <cell r="BY98">
            <v>27.558129610000002</v>
          </cell>
          <cell r="BZ98">
            <v>52.104181379999993</v>
          </cell>
          <cell r="CA98">
            <v>10.26622143</v>
          </cell>
          <cell r="CB98">
            <v>5.8143633600000006</v>
          </cell>
          <cell r="CC98">
            <v>20.39097872</v>
          </cell>
          <cell r="CD98">
            <v>15.74661901</v>
          </cell>
          <cell r="CE98">
            <v>14.12727887</v>
          </cell>
          <cell r="CF98">
            <v>13.29381463</v>
          </cell>
          <cell r="CG98">
            <v>18.595190719999998</v>
          </cell>
          <cell r="CH98">
            <v>21.1018668</v>
          </cell>
          <cell r="CI98">
            <v>23.641603189999998</v>
          </cell>
          <cell r="CJ98">
            <v>18.51755455</v>
          </cell>
          <cell r="CK98">
            <v>17.337887970000001</v>
          </cell>
          <cell r="CL98">
            <v>72.853246660000011</v>
          </cell>
          <cell r="CM98">
            <v>14.869514410000001</v>
          </cell>
          <cell r="CN98">
            <v>9.1002779899999986</v>
          </cell>
          <cell r="CO98">
            <v>23.409517659999999</v>
          </cell>
          <cell r="CP98">
            <v>21.707583639999996</v>
          </cell>
          <cell r="CQ98">
            <v>10.489696</v>
          </cell>
          <cell r="CR98">
            <v>12.273839250000002</v>
          </cell>
          <cell r="CS98">
            <v>15.54718491</v>
          </cell>
          <cell r="CT98">
            <v>17.46819056</v>
          </cell>
          <cell r="CU98">
            <v>12.651154750000002</v>
          </cell>
          <cell r="CV98">
            <v>15.6717195</v>
          </cell>
          <cell r="CW98">
            <v>22.362324670000003</v>
          </cell>
          <cell r="CX98">
            <v>117.64298144999999</v>
          </cell>
          <cell r="CY98">
            <v>11.721771079999998</v>
          </cell>
          <cell r="CZ98">
            <v>25.4640095</v>
          </cell>
          <cell r="DA98">
            <v>10.084169260000001</v>
          </cell>
          <cell r="DB98">
            <v>0.99248373000000001</v>
          </cell>
          <cell r="DC98">
            <v>1.1575315899999998</v>
          </cell>
          <cell r="DD98">
            <v>0.53632413000000001</v>
          </cell>
          <cell r="DE98">
            <v>12.05482024</v>
          </cell>
          <cell r="DF98">
            <v>11.621464420000001</v>
          </cell>
          <cell r="DG98">
            <v>46.196651230000001</v>
          </cell>
          <cell r="DH98">
            <v>45.207441370000005</v>
          </cell>
          <cell r="DI98">
            <v>46.013665000000003</v>
          </cell>
          <cell r="DJ98">
            <v>93.360700099999988</v>
          </cell>
          <cell r="DK98">
            <v>25.980013679999999</v>
          </cell>
          <cell r="DL98">
            <v>46.69369889</v>
          </cell>
          <cell r="DM98">
            <v>95.946257779999996</v>
          </cell>
          <cell r="DN98">
            <v>25.137417420000002</v>
          </cell>
          <cell r="DO98">
            <v>41.680448519999999</v>
          </cell>
          <cell r="DP98">
            <v>62.693770530000002</v>
          </cell>
          <cell r="DQ98">
            <v>26.47010753</v>
          </cell>
          <cell r="DR98">
            <v>13.925675879999998</v>
          </cell>
          <cell r="DS98">
            <v>27.346034360000012</v>
          </cell>
          <cell r="DT98">
            <v>22.704982610000002</v>
          </cell>
          <cell r="DU98">
            <v>29.070602400000002</v>
          </cell>
          <cell r="DV98">
            <v>38.17867768</v>
          </cell>
          <cell r="DW98">
            <v>14.15756419</v>
          </cell>
          <cell r="DX98">
            <v>23.317719929999999</v>
          </cell>
          <cell r="DY98">
            <v>26.514658179999994</v>
          </cell>
          <cell r="DZ98">
            <v>15.74113816</v>
          </cell>
          <cell r="EA98">
            <v>22.153528419999997</v>
          </cell>
          <cell r="EB98">
            <v>28.696389800000002</v>
          </cell>
          <cell r="EC98">
            <v>26.228393300000004</v>
          </cell>
          <cell r="ED98">
            <v>23.387970760000002</v>
          </cell>
          <cell r="EE98">
            <v>41.753352570000004</v>
          </cell>
          <cell r="EF98">
            <v>22.848014239999998</v>
          </cell>
          <cell r="EG98">
            <v>23.729449049999999</v>
          </cell>
          <cell r="EH98">
            <v>46.196279090000004</v>
          </cell>
          <cell r="EI98">
            <v>49.837005729999994</v>
          </cell>
          <cell r="EJ98">
            <v>36.97937743</v>
          </cell>
          <cell r="EK98">
            <v>33.804965200000005</v>
          </cell>
          <cell r="EL98">
            <v>17.74826135</v>
          </cell>
          <cell r="EM98">
            <v>24.764321549999998</v>
          </cell>
          <cell r="EN98">
            <v>20.022057450000002</v>
          </cell>
          <cell r="EO98">
            <v>29.67421766</v>
          </cell>
          <cell r="EP98">
            <v>25.697625540000001</v>
          </cell>
          <cell r="EQ98">
            <v>18.254227400000001</v>
          </cell>
          <cell r="ER98">
            <v>14.335446780000002</v>
          </cell>
          <cell r="ES98">
            <v>22.559948979999998</v>
          </cell>
          <cell r="ET98">
            <v>15.651835230000001</v>
          </cell>
          <cell r="EU98">
            <v>28.50624268</v>
          </cell>
          <cell r="EV98">
            <v>18.24949801</v>
          </cell>
          <cell r="EW98">
            <v>27.436865409999999</v>
          </cell>
          <cell r="EX98">
            <v>51.321893530000004</v>
          </cell>
          <cell r="EY98">
            <v>22.31659784</v>
          </cell>
          <cell r="EZ98">
            <v>25.245633710000003</v>
          </cell>
          <cell r="FA98">
            <v>22.23545193</v>
          </cell>
          <cell r="FB98">
            <v>20.475663509999997</v>
          </cell>
          <cell r="FC98">
            <v>17.814643519999997</v>
          </cell>
          <cell r="FD98">
            <v>31.257064329999999</v>
          </cell>
          <cell r="FE98">
            <v>14.19060661</v>
          </cell>
          <cell r="FF98">
            <v>30.470298509999996</v>
          </cell>
        </row>
      </sheetData>
      <sheetData sheetId="4">
        <row r="98">
          <cell r="G98">
            <v>18.76907228</v>
          </cell>
          <cell r="S98">
            <v>18.801550010799996</v>
          </cell>
          <cell r="T98">
            <v>17.033376799199999</v>
          </cell>
          <cell r="U98">
            <v>17.43543511</v>
          </cell>
          <cell r="V98">
            <v>20.352373930000002</v>
          </cell>
          <cell r="W98">
            <v>17.800944950000002</v>
          </cell>
          <cell r="X98">
            <v>17.20645734</v>
          </cell>
          <cell r="Y98">
            <v>17.714749989999998</v>
          </cell>
          <cell r="Z98">
            <v>16.925024519999997</v>
          </cell>
          <cell r="AA98">
            <v>16.22596746</v>
          </cell>
          <cell r="AB98">
            <v>16.374414871799999</v>
          </cell>
          <cell r="AC98">
            <v>15.9975832325</v>
          </cell>
          <cell r="AD98">
            <v>15.416251300000001</v>
          </cell>
          <cell r="AE98">
            <v>17.117085386199999</v>
          </cell>
          <cell r="AF98">
            <v>15.944558499999999</v>
          </cell>
          <cell r="AG98">
            <v>16.076493960000001</v>
          </cell>
          <cell r="AH98">
            <v>16.169340126200002</v>
          </cell>
          <cell r="AI98">
            <v>16.063513090000001</v>
          </cell>
          <cell r="AJ98">
            <v>15.816527590000002</v>
          </cell>
          <cell r="AK98">
            <v>16.392499349999998</v>
          </cell>
          <cell r="AL98">
            <v>15.677315650000001</v>
          </cell>
          <cell r="AM98">
            <v>16.319244139999999</v>
          </cell>
          <cell r="AN98">
            <v>16.432561230000001</v>
          </cell>
          <cell r="AO98">
            <v>15.928970359999999</v>
          </cell>
          <cell r="AP98">
            <v>17.994720319999999</v>
          </cell>
          <cell r="AQ98">
            <v>17.859998839999999</v>
          </cell>
          <cell r="AR98">
            <v>16.472974350000001</v>
          </cell>
          <cell r="AS98">
            <v>18.342600400000002</v>
          </cell>
          <cell r="AT98">
            <v>17.584411940000003</v>
          </cell>
          <cell r="AU98">
            <v>17.702584439999999</v>
          </cell>
          <cell r="AV98">
            <v>15.418773610000001</v>
          </cell>
          <cell r="AW98">
            <v>15.37166317</v>
          </cell>
          <cell r="AX98">
            <v>14.600352170000001</v>
          </cell>
          <cell r="AY98">
            <v>15.532396050000001</v>
          </cell>
          <cell r="AZ98">
            <v>15.716808329999997</v>
          </cell>
          <cell r="BA98">
            <v>14.49082703</v>
          </cell>
          <cell r="BB98">
            <v>15.057893400000001</v>
          </cell>
          <cell r="BC98">
            <v>16.325386730000002</v>
          </cell>
          <cell r="BD98">
            <v>14.86733093</v>
          </cell>
          <cell r="BE98">
            <v>15.828271430000001</v>
          </cell>
          <cell r="BF98">
            <v>13.541944229999999</v>
          </cell>
          <cell r="BG98">
            <v>14.878581009999998</v>
          </cell>
          <cell r="BH98">
            <v>15.259012</v>
          </cell>
          <cell r="BI98">
            <v>15.180812659999999</v>
          </cell>
          <cell r="BJ98">
            <v>16.308584700000001</v>
          </cell>
          <cell r="BK98">
            <v>12.783537469999999</v>
          </cell>
          <cell r="BL98">
            <v>16.653671790000001</v>
          </cell>
          <cell r="BM98">
            <v>12.915263409999998</v>
          </cell>
          <cell r="BN98">
            <v>15.955811130000003</v>
          </cell>
          <cell r="BO98">
            <v>15.035752589999998</v>
          </cell>
          <cell r="BP98">
            <v>12.55903264</v>
          </cell>
          <cell r="BQ98">
            <v>16.34146763</v>
          </cell>
          <cell r="BR98">
            <v>14.188351689999999</v>
          </cell>
          <cell r="BS98">
            <v>15.008102040000001</v>
          </cell>
          <cell r="BT98">
            <v>14.38068839</v>
          </cell>
          <cell r="BU98">
            <v>15.23005706</v>
          </cell>
          <cell r="BV98">
            <v>14.22475936</v>
          </cell>
          <cell r="BW98">
            <v>13.85456289</v>
          </cell>
          <cell r="BX98">
            <v>14.493773190000001</v>
          </cell>
          <cell r="BY98">
            <v>14.032644780000002</v>
          </cell>
          <cell r="BZ98">
            <v>14.206926170000003</v>
          </cell>
          <cell r="CA98">
            <v>14.770243280000003</v>
          </cell>
          <cell r="CB98">
            <v>13.197069019999999</v>
          </cell>
          <cell r="CC98">
            <v>14.399689700000001</v>
          </cell>
          <cell r="CD98">
            <v>13.831173380000001</v>
          </cell>
          <cell r="CE98">
            <v>16.956157350000002</v>
          </cell>
          <cell r="CF98">
            <v>15.502181219999999</v>
          </cell>
          <cell r="CG98">
            <v>17.983409099999999</v>
          </cell>
          <cell r="CH98">
            <v>15.739745070000001</v>
          </cell>
          <cell r="CI98">
            <v>14.985110030000001</v>
          </cell>
          <cell r="CJ98">
            <v>17.891367379999995</v>
          </cell>
          <cell r="CK98">
            <v>16.162180840000001</v>
          </cell>
          <cell r="CL98">
            <v>15.455272780000001</v>
          </cell>
          <cell r="CM98">
            <v>17.967826560000002</v>
          </cell>
          <cell r="CN98">
            <v>16.240583489999999</v>
          </cell>
          <cell r="CO98">
            <v>15.912718799999999</v>
          </cell>
          <cell r="CP98">
            <v>19.026483280000001</v>
          </cell>
          <cell r="CQ98">
            <v>16.359664690000002</v>
          </cell>
          <cell r="CR98">
            <v>16.331903669999999</v>
          </cell>
          <cell r="CS98">
            <v>18.10340236</v>
          </cell>
          <cell r="CT98">
            <v>16.449642609999998</v>
          </cell>
          <cell r="CU98">
            <v>16.67329707</v>
          </cell>
          <cell r="CV98">
            <v>17.000011920000002</v>
          </cell>
          <cell r="CW98">
            <v>15.807923319999999</v>
          </cell>
          <cell r="CX98">
            <v>15.765720549999998</v>
          </cell>
          <cell r="CY98">
            <v>18.641863829999998</v>
          </cell>
          <cell r="CZ98">
            <v>16.064016889999998</v>
          </cell>
          <cell r="DA98">
            <v>16.373393660000001</v>
          </cell>
          <cell r="DB98">
            <v>4.5446996799999999</v>
          </cell>
          <cell r="DC98">
            <v>4.0294813599999992</v>
          </cell>
          <cell r="DD98">
            <v>4.1558465300000007</v>
          </cell>
          <cell r="DE98">
            <v>16.481525529999999</v>
          </cell>
          <cell r="DF98">
            <v>21.842356589999998</v>
          </cell>
          <cell r="DG98">
            <v>45.621427499999996</v>
          </cell>
          <cell r="DH98">
            <v>42.485586849999997</v>
          </cell>
          <cell r="DI98">
            <v>44.843401350000001</v>
          </cell>
          <cell r="DJ98">
            <v>31.6693694509</v>
          </cell>
          <cell r="DK98">
            <v>26.2739368891</v>
          </cell>
          <cell r="DL98">
            <v>48.799508770000003</v>
          </cell>
          <cell r="DM98">
            <v>64.140396210000006</v>
          </cell>
          <cell r="DN98">
            <v>22.049100420000002</v>
          </cell>
          <cell r="DO98">
            <v>39.283183450000003</v>
          </cell>
          <cell r="DP98">
            <v>64.87588642</v>
          </cell>
          <cell r="DQ98">
            <v>27.696987559999979</v>
          </cell>
          <cell r="DR98">
            <v>15.422982319999999</v>
          </cell>
          <cell r="DS98">
            <v>14.995783245600011</v>
          </cell>
          <cell r="DT98">
            <v>14.456451810000001</v>
          </cell>
          <cell r="DU98">
            <v>15.573108629999993</v>
          </cell>
          <cell r="DV98">
            <v>13.912575319999998</v>
          </cell>
          <cell r="DW98">
            <v>17.16398611</v>
          </cell>
          <cell r="DX98">
            <v>13.302894239999999</v>
          </cell>
          <cell r="DY98">
            <v>16.560216310000001</v>
          </cell>
          <cell r="DZ98">
            <v>15.124554099999997</v>
          </cell>
          <cell r="EA98">
            <v>16.10818038</v>
          </cell>
          <cell r="EB98">
            <v>15.77316452</v>
          </cell>
          <cell r="EC98">
            <v>15.161300620000002</v>
          </cell>
          <cell r="ED98">
            <v>16.748777099999998</v>
          </cell>
          <cell r="EE98">
            <v>22.070433430000001</v>
          </cell>
          <cell r="EF98">
            <v>15.46655245</v>
          </cell>
          <cell r="EG98">
            <v>16.434205379999998</v>
          </cell>
          <cell r="EH98">
            <v>16.297041969999999</v>
          </cell>
          <cell r="EI98">
            <v>18.991649730000002</v>
          </cell>
          <cell r="EJ98">
            <v>16.333353150000001</v>
          </cell>
          <cell r="EK98">
            <v>17.29453066</v>
          </cell>
          <cell r="EL98">
            <v>14.549008369999999</v>
          </cell>
          <cell r="EM98">
            <v>19.25037541</v>
          </cell>
          <cell r="EN98">
            <v>18.496548520000001</v>
          </cell>
          <cell r="EO98">
            <v>16.931516620000004</v>
          </cell>
          <cell r="EP98">
            <v>19.079911750000001</v>
          </cell>
          <cell r="EQ98">
            <v>17.042660479999999</v>
          </cell>
          <cell r="ER98">
            <v>18.557175259999998</v>
          </cell>
          <cell r="ES98">
            <v>22.886833200000005</v>
          </cell>
          <cell r="ET98">
            <v>18.901483280000001</v>
          </cell>
          <cell r="EU98">
            <v>19.372386879999997</v>
          </cell>
          <cell r="EV98">
            <v>121.28168790000001</v>
          </cell>
          <cell r="EW98">
            <v>23.580530209999999</v>
          </cell>
          <cell r="EX98">
            <v>55.475121779799998</v>
          </cell>
          <cell r="EY98">
            <v>18.805877399999996</v>
          </cell>
          <cell r="EZ98">
            <v>15.58585177</v>
          </cell>
          <cell r="FA98">
            <v>27.007579349999997</v>
          </cell>
          <cell r="FB98">
            <v>16.108691870000001</v>
          </cell>
          <cell r="FC98">
            <v>15.936024349999999</v>
          </cell>
          <cell r="FD98">
            <v>22.889233519999998</v>
          </cell>
          <cell r="FE98">
            <v>16.773086030000002</v>
          </cell>
          <cell r="FF98">
            <v>15.50452202</v>
          </cell>
        </row>
      </sheetData>
      <sheetData sheetId="5"/>
      <sheetData sheetId="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de cambios"/>
      <sheetName val="mStocks"/>
      <sheetName val="mFlows"/>
      <sheetName val="mOEF"/>
      <sheetName val="Desembolsos"/>
      <sheetName val="Amortizaciones"/>
      <sheetName val="Flujos anuales"/>
      <sheetName val="Saldo final "/>
    </sheetNames>
    <sheetDataSet>
      <sheetData sheetId="0"/>
      <sheetData sheetId="1"/>
      <sheetData sheetId="2">
        <row r="7">
          <cell r="G7">
            <v>18.470292000000086</v>
          </cell>
          <cell r="S7">
            <v>116.92701799999986</v>
          </cell>
          <cell r="T7">
            <v>-39.76757299999997</v>
          </cell>
          <cell r="U7">
            <v>63.584958999999913</v>
          </cell>
          <cell r="V7">
            <v>32.12152100000003</v>
          </cell>
          <cell r="W7">
            <v>-68.136638999999946</v>
          </cell>
          <cell r="X7">
            <v>264.66541199999995</v>
          </cell>
          <cell r="Y7">
            <v>-34.372112999999899</v>
          </cell>
          <cell r="Z7">
            <v>336.15186300000005</v>
          </cell>
          <cell r="AA7">
            <v>-57.590144000000009</v>
          </cell>
          <cell r="AB7">
            <v>-185.6891619999999</v>
          </cell>
          <cell r="AC7">
            <v>-98.790718000000197</v>
          </cell>
          <cell r="AD7">
            <v>-228.07166200000006</v>
          </cell>
          <cell r="AE7">
            <v>65.885267999999996</v>
          </cell>
          <cell r="AF7">
            <v>122.70999000000006</v>
          </cell>
          <cell r="AG7">
            <v>-332.91942299999994</v>
          </cell>
          <cell r="AH7">
            <v>130.16540799999996</v>
          </cell>
          <cell r="AI7">
            <v>98.233451000000059</v>
          </cell>
          <cell r="AJ7">
            <v>130.85518200000013</v>
          </cell>
          <cell r="AK7">
            <v>111.635312</v>
          </cell>
          <cell r="AL7">
            <v>-187.48467700000015</v>
          </cell>
          <cell r="AM7">
            <v>90.271063000000026</v>
          </cell>
          <cell r="AN7">
            <v>176.55279299999995</v>
          </cell>
          <cell r="AO7">
            <v>5.1866999999999734</v>
          </cell>
          <cell r="AP7">
            <v>-339.75107200000002</v>
          </cell>
          <cell r="AQ7">
            <v>178.08023400000013</v>
          </cell>
          <cell r="AR7">
            <v>68.83214600000008</v>
          </cell>
          <cell r="AS7">
            <v>-79.194393000000105</v>
          </cell>
          <cell r="AT7">
            <v>116.47864599999991</v>
          </cell>
          <cell r="AU7">
            <v>130.7868860000001</v>
          </cell>
          <cell r="AV7">
            <v>-100.63115100000005</v>
          </cell>
          <cell r="AW7">
            <v>-14.994878999999855</v>
          </cell>
          <cell r="AX7">
            <v>-55.229900000000043</v>
          </cell>
          <cell r="AY7">
            <v>-31.963868999999931</v>
          </cell>
          <cell r="AZ7">
            <v>47.437645999999859</v>
          </cell>
          <cell r="BA7">
            <v>79.814202000000023</v>
          </cell>
          <cell r="BB7">
            <v>-317.06422499999996</v>
          </cell>
          <cell r="BC7">
            <v>133.95810300000005</v>
          </cell>
          <cell r="BD7">
            <v>-46.394556000000193</v>
          </cell>
          <cell r="BE7">
            <v>-518.94401900000003</v>
          </cell>
          <cell r="BF7">
            <v>195.46308700000003</v>
          </cell>
          <cell r="BG7">
            <v>70.723836000000006</v>
          </cell>
          <cell r="BH7">
            <v>202.8287039999999</v>
          </cell>
          <cell r="BI7">
            <v>23.920444000000089</v>
          </cell>
          <cell r="BJ7">
            <v>8.5285720000000538</v>
          </cell>
          <cell r="BK7">
            <v>-72.270557000000053</v>
          </cell>
          <cell r="BL7">
            <v>35.961745000000064</v>
          </cell>
          <cell r="BM7">
            <v>95.809785999999917</v>
          </cell>
          <cell r="BN7">
            <v>-246.81240600000001</v>
          </cell>
          <cell r="BO7">
            <v>155.43996200000015</v>
          </cell>
          <cell r="BP7">
            <v>150.75754799999982</v>
          </cell>
          <cell r="BQ7">
            <v>-209.85958500000004</v>
          </cell>
          <cell r="BR7">
            <v>97.688858999999979</v>
          </cell>
          <cell r="BS7">
            <v>184.83491900000013</v>
          </cell>
          <cell r="BT7">
            <v>-48.009954999999991</v>
          </cell>
          <cell r="BU7">
            <v>32.18392700000004</v>
          </cell>
          <cell r="BV7">
            <v>-89.536368999999922</v>
          </cell>
          <cell r="BW7">
            <v>-27.568832000000157</v>
          </cell>
          <cell r="BX7">
            <v>123.33960300000012</v>
          </cell>
          <cell r="BY7">
            <v>145.44952499999999</v>
          </cell>
          <cell r="BZ7">
            <v>-206.30662000000007</v>
          </cell>
          <cell r="CA7">
            <v>-97.120085000000017</v>
          </cell>
          <cell r="CB7">
            <v>111.60709399999996</v>
          </cell>
          <cell r="CC7">
            <v>46.750330000000076</v>
          </cell>
          <cell r="CD7">
            <v>105.25600699999995</v>
          </cell>
          <cell r="CE7">
            <v>458.95000800000003</v>
          </cell>
          <cell r="CF7">
            <v>-334.28795599999989</v>
          </cell>
          <cell r="CG7">
            <v>-140.8603270000001</v>
          </cell>
          <cell r="CH7">
            <v>-23.819590000000062</v>
          </cell>
          <cell r="CI7">
            <v>15.036287000000129</v>
          </cell>
          <cell r="CJ7">
            <v>-50.482882000000245</v>
          </cell>
          <cell r="CK7">
            <v>188.75881700000014</v>
          </cell>
          <cell r="CL7">
            <v>-130.47637699999996</v>
          </cell>
          <cell r="CM7">
            <v>245.05989799999998</v>
          </cell>
          <cell r="CN7">
            <v>-33.266975000000002</v>
          </cell>
          <cell r="CO7">
            <v>-502.69414299999994</v>
          </cell>
          <cell r="CP7">
            <v>302.76280099999985</v>
          </cell>
          <cell r="CQ7">
            <v>354.04609300000016</v>
          </cell>
          <cell r="CR7">
            <v>-384.40836899999999</v>
          </cell>
          <cell r="CS7">
            <v>260.55234999999993</v>
          </cell>
          <cell r="CT7">
            <v>4.2863830000001144</v>
          </cell>
          <cell r="CU7">
            <v>-289.48008300000015</v>
          </cell>
          <cell r="CV7">
            <v>91.624925000000076</v>
          </cell>
          <cell r="CW7">
            <v>-36.802659000000176</v>
          </cell>
          <cell r="CX7">
            <v>-362.07811599999991</v>
          </cell>
          <cell r="CY7">
            <v>359.73614800000018</v>
          </cell>
          <cell r="CZ7">
            <v>-324.98678300000017</v>
          </cell>
          <cell r="DA7">
            <v>172.07619200000011</v>
          </cell>
          <cell r="DB7">
            <v>-75.36119900000017</v>
          </cell>
          <cell r="DC7">
            <v>118.80552800000009</v>
          </cell>
          <cell r="DD7">
            <v>107.80263799999989</v>
          </cell>
          <cell r="DE7">
            <v>-134.32987000000003</v>
          </cell>
          <cell r="DF7">
            <v>-149.91192299999989</v>
          </cell>
          <cell r="DG7">
            <v>-118.77330900000004</v>
          </cell>
          <cell r="DH7">
            <v>371.26240500000006</v>
          </cell>
          <cell r="DI7">
            <v>475.44884199999979</v>
          </cell>
          <cell r="DJ7">
            <v>-399.30927699999984</v>
          </cell>
          <cell r="DK7">
            <v>134.75534500000003</v>
          </cell>
          <cell r="DL7">
            <v>9.5241880000000947</v>
          </cell>
          <cell r="DM7">
            <v>-44.99919900000009</v>
          </cell>
          <cell r="DN7">
            <v>-6.5200129999998353</v>
          </cell>
          <cell r="DO7">
            <v>291.86576999999988</v>
          </cell>
          <cell r="DP7">
            <v>22.075568999999859</v>
          </cell>
          <cell r="DQ7">
            <v>-31.103563999999778</v>
          </cell>
          <cell r="DR7">
            <v>-113.04747799999996</v>
          </cell>
          <cell r="DS7">
            <v>514.39560299999971</v>
          </cell>
          <cell r="DT7">
            <v>454.75637100000017</v>
          </cell>
          <cell r="DU7">
            <v>469.66843100000006</v>
          </cell>
          <cell r="DV7">
            <v>-774.36299000000008</v>
          </cell>
          <cell r="DW7">
            <v>260.22570700000006</v>
          </cell>
          <cell r="DX7">
            <v>77.117205000000013</v>
          </cell>
          <cell r="DY7">
            <v>-301.33550199999991</v>
          </cell>
          <cell r="DZ7">
            <v>121.09996999999976</v>
          </cell>
          <cell r="EA7">
            <v>85.554937000000336</v>
          </cell>
          <cell r="EB7">
            <v>166.06562199999962</v>
          </cell>
          <cell r="EC7">
            <v>153.13907100000006</v>
          </cell>
          <cell r="ED7">
            <v>-228.8055330000002</v>
          </cell>
          <cell r="EE7">
            <v>-314.68719299999975</v>
          </cell>
          <cell r="EF7">
            <v>425.86568299999999</v>
          </cell>
          <cell r="EG7">
            <v>-368.97373999999991</v>
          </cell>
          <cell r="EH7">
            <v>-293.5528752500004</v>
          </cell>
          <cell r="EI7">
            <v>-41.942171799999869</v>
          </cell>
          <cell r="EJ7">
            <v>-198.31389166999975</v>
          </cell>
          <cell r="EK7">
            <v>-414.50882903000024</v>
          </cell>
          <cell r="EL7">
            <v>318.01366224999992</v>
          </cell>
          <cell r="EM7">
            <v>87.371517020000056</v>
          </cell>
          <cell r="EN7">
            <v>-126.04674702999978</v>
          </cell>
          <cell r="EO7">
            <v>-332.16415536000022</v>
          </cell>
          <cell r="EP7">
            <v>-93.956237370001872</v>
          </cell>
          <cell r="EQ7">
            <v>115.29124311000191</v>
          </cell>
          <cell r="ER7">
            <v>175.25947784000005</v>
          </cell>
          <cell r="ES7">
            <v>209.14505673000008</v>
          </cell>
          <cell r="ET7">
            <v>-244.77900746</v>
          </cell>
          <cell r="EU7">
            <v>-100.16536896000207</v>
          </cell>
          <cell r="EV7">
            <v>25.111837890002107</v>
          </cell>
          <cell r="EW7">
            <v>-22.977463620000208</v>
          </cell>
          <cell r="EX7">
            <v>341.09624371000018</v>
          </cell>
          <cell r="EY7">
            <v>-5.7895298799999182</v>
          </cell>
          <cell r="EZ7">
            <v>-180.48861453000018</v>
          </cell>
          <cell r="FA7">
            <v>-94.820702320000009</v>
          </cell>
          <cell r="FB7">
            <v>-49.465196749999905</v>
          </cell>
          <cell r="FC7">
            <v>162.44290570999988</v>
          </cell>
          <cell r="FD7">
            <v>2.4342638299999635</v>
          </cell>
          <cell r="FE7">
            <v>177.73602229000016</v>
          </cell>
          <cell r="FF7">
            <v>-326.24043441000003</v>
          </cell>
        </row>
        <row r="12">
          <cell r="S12">
            <v>15.149999999999977</v>
          </cell>
          <cell r="T12">
            <v>-0.65999999999996817</v>
          </cell>
          <cell r="U12">
            <v>15.920000000000016</v>
          </cell>
          <cell r="V12">
            <v>20.269999999999982</v>
          </cell>
          <cell r="W12">
            <v>23.289999999999964</v>
          </cell>
          <cell r="X12">
            <v>-12.990000000000009</v>
          </cell>
          <cell r="Y12">
            <v>-36.659999999999968</v>
          </cell>
          <cell r="Z12">
            <v>-62.510000000000048</v>
          </cell>
          <cell r="AA12">
            <v>-14.38999999999993</v>
          </cell>
          <cell r="AB12">
            <v>-32.160000000000025</v>
          </cell>
          <cell r="AC12">
            <v>68.930000000000007</v>
          </cell>
          <cell r="AD12">
            <v>-29.150000000000034</v>
          </cell>
          <cell r="AE12">
            <v>-19.139999999999986</v>
          </cell>
          <cell r="AF12">
            <v>-5.3199999999999932</v>
          </cell>
          <cell r="AG12">
            <v>21.319999999999993</v>
          </cell>
          <cell r="AH12">
            <v>-43.390000000000015</v>
          </cell>
          <cell r="AI12">
            <v>-17.189999999999998</v>
          </cell>
          <cell r="AJ12">
            <v>-15.799999999999983</v>
          </cell>
          <cell r="AK12">
            <v>4.1799999999999784</v>
          </cell>
          <cell r="AL12">
            <v>61.789999999999992</v>
          </cell>
          <cell r="AM12">
            <v>-4.5</v>
          </cell>
          <cell r="AN12">
            <v>-8.7699999999999818</v>
          </cell>
          <cell r="AO12">
            <v>-40.179999999999978</v>
          </cell>
          <cell r="AP12">
            <v>-27.640000000000015</v>
          </cell>
          <cell r="AQ12">
            <v>-31.609999999999985</v>
          </cell>
          <cell r="AR12">
            <v>10.840000000000003</v>
          </cell>
          <cell r="AS12">
            <v>-36.720000000000027</v>
          </cell>
          <cell r="AT12">
            <v>17.920000000000016</v>
          </cell>
          <cell r="AU12">
            <v>-21.980000000000004</v>
          </cell>
          <cell r="AV12">
            <v>18.480000000000004</v>
          </cell>
          <cell r="AW12">
            <v>-15.969999999999999</v>
          </cell>
          <cell r="AX12">
            <v>-22.58</v>
          </cell>
          <cell r="AY12">
            <v>-10.060000000000002</v>
          </cell>
          <cell r="AZ12">
            <v>14.029999999999987</v>
          </cell>
          <cell r="BA12">
            <v>-47.769999999999989</v>
          </cell>
          <cell r="BB12">
            <v>-2.3999999999999986</v>
          </cell>
          <cell r="BC12">
            <v>-2.0100000000000051</v>
          </cell>
          <cell r="BD12">
            <v>-8.4899999999999949</v>
          </cell>
          <cell r="BE12">
            <v>354.82</v>
          </cell>
          <cell r="BF12">
            <v>3.0300000000000296</v>
          </cell>
          <cell r="BG12">
            <v>-339.39000000000004</v>
          </cell>
          <cell r="BH12">
            <v>-14</v>
          </cell>
          <cell r="BI12">
            <v>4.43</v>
          </cell>
          <cell r="BJ12">
            <v>-8.36</v>
          </cell>
          <cell r="BK12">
            <v>14.759999999999998</v>
          </cell>
          <cell r="BL12">
            <v>-3.2800000000000011</v>
          </cell>
          <cell r="BM12">
            <v>22.119999999999997</v>
          </cell>
          <cell r="BN12">
            <v>-28.059999999999995</v>
          </cell>
          <cell r="BO12">
            <v>14</v>
          </cell>
          <cell r="BP12">
            <v>-4.8999999999999986</v>
          </cell>
          <cell r="BQ12">
            <v>-6.9899999999999949</v>
          </cell>
          <cell r="BR12">
            <v>13.929999999999993</v>
          </cell>
          <cell r="BS12">
            <v>2.480000000000004</v>
          </cell>
          <cell r="BT12">
            <v>4.9300000000000068</v>
          </cell>
          <cell r="BU12">
            <v>-10.340000000000011</v>
          </cell>
          <cell r="BV12">
            <v>4.1700000000000088</v>
          </cell>
          <cell r="BW12">
            <v>-16.230000000000011</v>
          </cell>
          <cell r="BX12">
            <v>-11.29</v>
          </cell>
          <cell r="BY12">
            <v>11.719999999999999</v>
          </cell>
          <cell r="BZ12">
            <v>33.929999999999993</v>
          </cell>
          <cell r="CA12">
            <v>34.070000000000007</v>
          </cell>
          <cell r="CB12">
            <v>-14.64</v>
          </cell>
          <cell r="CC12">
            <v>18.919999999999987</v>
          </cell>
          <cell r="CD12">
            <v>24.180000000000007</v>
          </cell>
          <cell r="CE12">
            <v>10.010000000000019</v>
          </cell>
          <cell r="CF12">
            <v>-4.8799999999999955</v>
          </cell>
          <cell r="CG12">
            <v>-9.8100000000000023</v>
          </cell>
          <cell r="CH12">
            <v>4.1800000000000068</v>
          </cell>
          <cell r="CI12">
            <v>-5.7400000000000091</v>
          </cell>
          <cell r="CJ12">
            <v>-4.8300000000000125</v>
          </cell>
          <cell r="CK12">
            <v>21.240000000000009</v>
          </cell>
          <cell r="CL12">
            <v>-6.9499999999999886</v>
          </cell>
          <cell r="CM12">
            <v>-37.910000000000011</v>
          </cell>
          <cell r="CN12">
            <v>23.510000000000005</v>
          </cell>
          <cell r="CO12">
            <v>18.569999999999993</v>
          </cell>
          <cell r="CP12">
            <v>75.97999999999999</v>
          </cell>
          <cell r="CQ12">
            <v>30.989999999999952</v>
          </cell>
          <cell r="CR12">
            <v>-73.629999999999967</v>
          </cell>
          <cell r="CS12">
            <v>31.259999999999991</v>
          </cell>
          <cell r="CT12">
            <v>29.390000000000043</v>
          </cell>
          <cell r="CU12">
            <v>17.579999999999956</v>
          </cell>
          <cell r="CV12">
            <v>-9.5199999999999534</v>
          </cell>
          <cell r="CW12">
            <v>-15.340000000000003</v>
          </cell>
          <cell r="CX12">
            <v>35.669999999999959</v>
          </cell>
          <cell r="CY12">
            <v>-22.079999999999956</v>
          </cell>
          <cell r="CZ12">
            <v>30.249999999999972</v>
          </cell>
          <cell r="DA12">
            <v>-101.07999999999998</v>
          </cell>
          <cell r="DB12">
            <v>-11.97999999999999</v>
          </cell>
          <cell r="DC12">
            <v>50.869999999999976</v>
          </cell>
          <cell r="DD12">
            <v>-99.2</v>
          </cell>
          <cell r="DE12">
            <v>15.280000000000015</v>
          </cell>
          <cell r="DF12">
            <v>18.999999999999972</v>
          </cell>
          <cell r="DG12">
            <v>-35.889999999999972</v>
          </cell>
          <cell r="DH12">
            <v>-10.180000000000007</v>
          </cell>
          <cell r="DI12">
            <v>12.61</v>
          </cell>
          <cell r="DJ12">
            <v>-22.11999999999999</v>
          </cell>
          <cell r="DK12">
            <v>34.34999999999998</v>
          </cell>
          <cell r="DL12">
            <v>19.670000000000016</v>
          </cell>
          <cell r="DM12">
            <v>10.949999999999989</v>
          </cell>
          <cell r="DN12">
            <v>56.77000000000001</v>
          </cell>
          <cell r="DO12">
            <v>13.700806999999998</v>
          </cell>
          <cell r="DP12">
            <v>-14.288212000000016</v>
          </cell>
          <cell r="DQ12">
            <v>5.8718830000000253</v>
          </cell>
          <cell r="DR12">
            <v>22.93141399999999</v>
          </cell>
          <cell r="DS12">
            <v>-55.513978999999978</v>
          </cell>
          <cell r="DT12">
            <v>27.636534000000012</v>
          </cell>
          <cell r="DU12">
            <v>-2.7675620000000265</v>
          </cell>
          <cell r="DV12">
            <v>94.077021999999971</v>
          </cell>
          <cell r="DW12">
            <v>12.064432000000011</v>
          </cell>
          <cell r="DX12">
            <v>86.067735000000027</v>
          </cell>
          <cell r="DY12">
            <v>33.407505999999955</v>
          </cell>
          <cell r="DZ12">
            <v>46.337587000000042</v>
          </cell>
          <cell r="EA12">
            <v>-7.5695159999999646</v>
          </cell>
          <cell r="EB12">
            <v>20.06493299999994</v>
          </cell>
          <cell r="EC12">
            <v>-5.8477809999999977</v>
          </cell>
          <cell r="ED12">
            <v>56.724137000000098</v>
          </cell>
          <cell r="EE12">
            <v>85.337859999999864</v>
          </cell>
          <cell r="EF12">
            <v>0.43858600000010028</v>
          </cell>
          <cell r="EG12">
            <v>24.856926999999928</v>
          </cell>
          <cell r="EH12">
            <v>60.609045999999921</v>
          </cell>
          <cell r="EI12">
            <v>72.708542000000079</v>
          </cell>
          <cell r="EJ12">
            <v>-144.43507699999998</v>
          </cell>
          <cell r="EK12">
            <v>0.40541600000005928</v>
          </cell>
          <cell r="EL12">
            <v>10.861741999999822</v>
          </cell>
          <cell r="EM12">
            <v>-22.880050999999867</v>
          </cell>
          <cell r="EN12">
            <v>57.878124999999955</v>
          </cell>
          <cell r="EO12">
            <v>-2.1566629999999805</v>
          </cell>
          <cell r="EP12">
            <v>40.519182000000114</v>
          </cell>
          <cell r="EQ12">
            <v>12.308386999999925</v>
          </cell>
          <cell r="ER12">
            <v>-53.860254000000054</v>
          </cell>
          <cell r="ES12">
            <v>-69.798501999999985</v>
          </cell>
          <cell r="ET12">
            <v>-148.342401</v>
          </cell>
          <cell r="EU12">
            <v>-76.30165599999998</v>
          </cell>
          <cell r="EV12">
            <v>-73.174635000000023</v>
          </cell>
          <cell r="EW12">
            <v>-29.818499999999972</v>
          </cell>
          <cell r="EX12">
            <v>-79.504184000000009</v>
          </cell>
          <cell r="EY12">
            <v>119.40936599999998</v>
          </cell>
          <cell r="EZ12">
            <v>147.95022800000004</v>
          </cell>
          <cell r="FA12">
            <v>9.3243389999999522</v>
          </cell>
          <cell r="FB12">
            <v>14.747531000000038</v>
          </cell>
          <cell r="FC12">
            <v>58.35312899999991</v>
          </cell>
          <cell r="FD12">
            <v>52.416667000000075</v>
          </cell>
          <cell r="FE12">
            <v>-37.952516999999943</v>
          </cell>
          <cell r="FF12">
            <v>32.906253999999876</v>
          </cell>
        </row>
        <row r="26">
          <cell r="S26">
            <v>-22.489844709999716</v>
          </cell>
          <cell r="T26">
            <v>-19.553570150000041</v>
          </cell>
          <cell r="U26">
            <v>-24.58493382000006</v>
          </cell>
          <cell r="V26">
            <v>3.0685795899998993</v>
          </cell>
          <cell r="W26">
            <v>-102.34080864999999</v>
          </cell>
          <cell r="X26">
            <v>10.306903200241436</v>
          </cell>
          <cell r="Y26">
            <v>23.021092600000202</v>
          </cell>
          <cell r="Z26">
            <v>-8.244399000000044</v>
          </cell>
          <cell r="AA26">
            <v>0.31514051999999992</v>
          </cell>
          <cell r="AB26">
            <v>49.484848880000072</v>
          </cell>
          <cell r="AC26">
            <v>7.2287844800000585</v>
          </cell>
          <cell r="AD26">
            <v>-31.691864110000097</v>
          </cell>
          <cell r="AE26">
            <v>13.679017250000015</v>
          </cell>
          <cell r="AF26">
            <v>-29.979958040000042</v>
          </cell>
          <cell r="AG26">
            <v>10.361572879999926</v>
          </cell>
          <cell r="AH26">
            <v>4.5512605500002792</v>
          </cell>
          <cell r="AI26">
            <v>-13.03155398000024</v>
          </cell>
          <cell r="AJ26">
            <v>-16.207495809999841</v>
          </cell>
          <cell r="AK26">
            <v>-17.071446843267609</v>
          </cell>
          <cell r="AL26">
            <v>27.601147499999911</v>
          </cell>
          <cell r="AM26">
            <v>-7.6249002699998982</v>
          </cell>
          <cell r="AN26">
            <v>0.95400455999993028</v>
          </cell>
          <cell r="AO26">
            <v>2.2396267599999646</v>
          </cell>
          <cell r="AP26">
            <v>-19.211082908364119</v>
          </cell>
          <cell r="AQ26">
            <v>-17.646576508714361</v>
          </cell>
          <cell r="AR26">
            <v>-4.0705472199998667</v>
          </cell>
          <cell r="AS26">
            <v>-8.0479386300000897</v>
          </cell>
          <cell r="AT26">
            <v>13.674734020000074</v>
          </cell>
          <cell r="AU26">
            <v>3.5284730099999706</v>
          </cell>
          <cell r="AV26">
            <v>-9.9327272300000686</v>
          </cell>
          <cell r="AW26">
            <v>-9.3803541599999107</v>
          </cell>
          <cell r="AX26">
            <v>-6.8511329499999647</v>
          </cell>
          <cell r="AY26">
            <v>-2.1698604300000852</v>
          </cell>
          <cell r="AZ26">
            <v>2.6422277300000587</v>
          </cell>
          <cell r="BA26">
            <v>-22.381926450000151</v>
          </cell>
          <cell r="BB26">
            <v>0.11359596113959469</v>
          </cell>
          <cell r="BC26">
            <v>-10.54611232000002</v>
          </cell>
          <cell r="BD26">
            <v>-34.811486898955877</v>
          </cell>
          <cell r="BE26">
            <v>2.0547086999998783</v>
          </cell>
          <cell r="BF26">
            <v>-8.7158687300000111</v>
          </cell>
          <cell r="BG26">
            <v>-9.8853900399998338</v>
          </cell>
          <cell r="BH26">
            <v>-1.7228221399998347</v>
          </cell>
          <cell r="BI26">
            <v>-14.156524550000086</v>
          </cell>
          <cell r="BJ26">
            <v>-8.2249206999999842</v>
          </cell>
          <cell r="BK26">
            <v>-8.0851885800000218</v>
          </cell>
          <cell r="BL26">
            <v>-5.5926432200000136</v>
          </cell>
          <cell r="BM26">
            <v>-7.7079965599999696</v>
          </cell>
          <cell r="BN26">
            <v>-10.091237400000068</v>
          </cell>
          <cell r="BO26">
            <v>-26.280702689999998</v>
          </cell>
          <cell r="BP26">
            <v>-5.9073145300000078</v>
          </cell>
          <cell r="BQ26">
            <v>-4.5526403900000787</v>
          </cell>
          <cell r="BR26">
            <v>-9.1009826099998463</v>
          </cell>
          <cell r="BS26">
            <v>-5.8780913800001144</v>
          </cell>
          <cell r="BT26">
            <v>-8.8640721732431302</v>
          </cell>
          <cell r="BU26">
            <v>-6.4929877216088698</v>
          </cell>
          <cell r="BV26">
            <v>-2.0732232683911889</v>
          </cell>
          <cell r="BW26">
            <v>-26.056882558744292</v>
          </cell>
          <cell r="BX26">
            <v>-6.0043045076912449</v>
          </cell>
          <cell r="BY26">
            <v>-6.4642196316087848</v>
          </cell>
          <cell r="BZ26">
            <v>-8.773761001608932</v>
          </cell>
          <cell r="CA26">
            <v>-24.466913513696795</v>
          </cell>
          <cell r="CB26">
            <v>-4.1214422775643698</v>
          </cell>
          <cell r="CC26">
            <v>-3.3598078356533279</v>
          </cell>
          <cell r="CD26">
            <v>-5.818773311608993</v>
          </cell>
          <cell r="CE26">
            <v>-4.1717662616088091</v>
          </cell>
          <cell r="CF26">
            <v>-8.8312487616091175</v>
          </cell>
          <cell r="CG26">
            <v>-4.6223467016088762</v>
          </cell>
          <cell r="CH26">
            <v>-3.9207223916089333</v>
          </cell>
          <cell r="CI26">
            <v>-2.1023932716087756</v>
          </cell>
          <cell r="CJ26">
            <v>-2.8015963516088505</v>
          </cell>
          <cell r="CK26">
            <v>9.6161334883911422</v>
          </cell>
          <cell r="CL26">
            <v>-41.337636211122117</v>
          </cell>
          <cell r="CM26">
            <v>3.6606331879042955</v>
          </cell>
          <cell r="CN26">
            <v>-8.0195621716088681</v>
          </cell>
          <cell r="CO26">
            <v>-2.618182961608909</v>
          </cell>
          <cell r="CP26">
            <v>-2.2433080616087864</v>
          </cell>
          <cell r="CQ26">
            <v>1.4633592383911491</v>
          </cell>
          <cell r="CR26">
            <v>9.2544999183910477</v>
          </cell>
          <cell r="CS26">
            <v>13.698837088391087</v>
          </cell>
          <cell r="CT26">
            <v>-1.9525621516088449</v>
          </cell>
          <cell r="CU26">
            <v>-1.0232309416088583</v>
          </cell>
          <cell r="CV26">
            <v>20.611914198391105</v>
          </cell>
          <cell r="CW26">
            <v>-12.084378781608848</v>
          </cell>
          <cell r="CX26">
            <v>22.166382958348663</v>
          </cell>
          <cell r="CY26">
            <v>-8.8871091316090087</v>
          </cell>
          <cell r="CZ26">
            <v>0.75772215839128876</v>
          </cell>
          <cell r="DA26">
            <v>0.99274126839100063</v>
          </cell>
          <cell r="DB26">
            <v>-3.5073148316089373</v>
          </cell>
          <cell r="DC26">
            <v>-5.3977924516088933</v>
          </cell>
          <cell r="DD26">
            <v>-5.8560247916088883</v>
          </cell>
          <cell r="DE26">
            <v>-3.3026709716089044</v>
          </cell>
          <cell r="DF26">
            <v>-0.16885177160884268</v>
          </cell>
          <cell r="DG26">
            <v>-4.0253068683909987</v>
          </cell>
          <cell r="DH26">
            <v>-6.749273270000117</v>
          </cell>
          <cell r="DI26">
            <v>-15.527744030000008</v>
          </cell>
          <cell r="DJ26">
            <v>-5.1575694900000144</v>
          </cell>
          <cell r="DK26">
            <v>-4.6548919900000101</v>
          </cell>
          <cell r="DL26">
            <v>-2.9483357099999239</v>
          </cell>
          <cell r="DM26">
            <v>-6.0600053399999751</v>
          </cell>
          <cell r="DN26">
            <v>-3.5251296100000218</v>
          </cell>
          <cell r="DO26">
            <v>-13.549333580000052</v>
          </cell>
          <cell r="DP26">
            <v>-5.6983851499999219</v>
          </cell>
          <cell r="DQ26">
            <v>-3.1013544300001286</v>
          </cell>
          <cell r="DR26">
            <v>-3.5516530399999056</v>
          </cell>
          <cell r="DS26">
            <v>-6.6471856300000809</v>
          </cell>
          <cell r="DT26">
            <v>-3.2592630299999428</v>
          </cell>
          <cell r="DU26">
            <v>-16.731461399999944</v>
          </cell>
          <cell r="DV26">
            <v>-5.4729079600000432</v>
          </cell>
          <cell r="DW26">
            <v>-3.2437810299999796</v>
          </cell>
          <cell r="DX26">
            <v>-2.2177004399999873</v>
          </cell>
          <cell r="DY26">
            <v>-4.3354065700000319</v>
          </cell>
          <cell r="DZ26">
            <v>-2.2374982100000125</v>
          </cell>
          <cell r="EA26">
            <v>14.717034000000012</v>
          </cell>
          <cell r="EB26">
            <v>-6.9903128199999287</v>
          </cell>
          <cell r="EC26">
            <v>-2.1303841200000306</v>
          </cell>
          <cell r="ED26">
            <v>-5.192547320000017</v>
          </cell>
          <cell r="EE26">
            <v>13.820680190000019</v>
          </cell>
          <cell r="EF26">
            <v>49.77524523999989</v>
          </cell>
          <cell r="EG26">
            <v>-2.8630164100000002</v>
          </cell>
          <cell r="EH26">
            <v>12.72032106000006</v>
          </cell>
          <cell r="EI26">
            <v>19.675825770000074</v>
          </cell>
          <cell r="EJ26">
            <v>14.301195000000007</v>
          </cell>
          <cell r="EK26">
            <v>15.208687719999944</v>
          </cell>
          <cell r="EL26">
            <v>10.987472119999893</v>
          </cell>
          <cell r="EM26">
            <v>-30.262736339999833</v>
          </cell>
          <cell r="EN26">
            <v>49.998599239999976</v>
          </cell>
          <cell r="EO26">
            <v>25.695365739999943</v>
          </cell>
          <cell r="EP26">
            <v>-4.0382221900000559</v>
          </cell>
          <cell r="EQ26">
            <v>-9.3096632899998895</v>
          </cell>
          <cell r="ER26">
            <v>-21.320887460000108</v>
          </cell>
          <cell r="ES26">
            <v>-17.406173099999819</v>
          </cell>
          <cell r="ET26">
            <v>-4.4650584200001049</v>
          </cell>
          <cell r="EU26">
            <v>-4.1081334399999605</v>
          </cell>
          <cell r="EV26">
            <v>-18.551863590000039</v>
          </cell>
          <cell r="EW26">
            <v>-7.8280403699999397</v>
          </cell>
          <cell r="EX26">
            <v>-22.817891730000042</v>
          </cell>
          <cell r="EY26">
            <v>-16.735979100000009</v>
          </cell>
          <cell r="EZ26">
            <v>-21.416714120000051</v>
          </cell>
          <cell r="FA26">
            <v>7.0395401000000675</v>
          </cell>
          <cell r="FB26">
            <v>-2.7370885000000271</v>
          </cell>
          <cell r="FC26">
            <v>-6.4443479600000728</v>
          </cell>
          <cell r="FD26">
            <v>-5.6141342779120578</v>
          </cell>
          <cell r="FE26">
            <v>-11.3596321720878</v>
          </cell>
          <cell r="FF26">
            <v>-4.532658630000185</v>
          </cell>
        </row>
        <row r="32">
          <cell r="S32">
            <v>111.32016081999973</v>
          </cell>
          <cell r="T32">
            <v>92.779759820000436</v>
          </cell>
          <cell r="U32">
            <v>717.51348085999962</v>
          </cell>
          <cell r="V32">
            <v>104.8277568200001</v>
          </cell>
          <cell r="W32">
            <v>104.18694761999996</v>
          </cell>
          <cell r="X32">
            <v>107.54139288999977</v>
          </cell>
          <cell r="Y32">
            <v>111.79811867999979</v>
          </cell>
          <cell r="Z32">
            <v>127.79613431999951</v>
          </cell>
          <cell r="AA32">
            <v>123.35404342999936</v>
          </cell>
          <cell r="AB32">
            <v>114.87539266000022</v>
          </cell>
          <cell r="AC32">
            <v>127.35187197000141</v>
          </cell>
          <cell r="AD32">
            <v>51.877813985996909</v>
          </cell>
          <cell r="AE32">
            <v>136.13572512000064</v>
          </cell>
          <cell r="AF32">
            <v>67.958284849999472</v>
          </cell>
          <cell r="AG32">
            <v>111.8313847699992</v>
          </cell>
          <cell r="AH32">
            <v>87.62134340400371</v>
          </cell>
          <cell r="AI32">
            <v>99.024925860000621</v>
          </cell>
          <cell r="AJ32">
            <v>108.05110179599524</v>
          </cell>
          <cell r="AK32">
            <v>165.61096565999924</v>
          </cell>
          <cell r="AL32">
            <v>141.57581192000271</v>
          </cell>
          <cell r="AM32">
            <v>156.73866329999692</v>
          </cell>
          <cell r="AN32">
            <v>134.65914576999785</v>
          </cell>
          <cell r="AO32">
            <v>122.40633827000329</v>
          </cell>
          <cell r="AP32">
            <v>100.21690443400348</v>
          </cell>
          <cell r="AQ32">
            <v>106.8031767600005</v>
          </cell>
          <cell r="AR32">
            <v>77.688977890005845</v>
          </cell>
          <cell r="AS32">
            <v>132.28121626999382</v>
          </cell>
          <cell r="AT32">
            <v>109.82978745000037</v>
          </cell>
          <cell r="AU32">
            <v>103.08027514000059</v>
          </cell>
          <cell r="AV32">
            <v>133.65583442999923</v>
          </cell>
          <cell r="AW32">
            <v>146.18717954000022</v>
          </cell>
          <cell r="AX32">
            <v>110.64855456000078</v>
          </cell>
          <cell r="AY32">
            <v>120.67990016999829</v>
          </cell>
          <cell r="AZ32">
            <v>124.33566390000124</v>
          </cell>
          <cell r="BA32">
            <v>101.53942009999992</v>
          </cell>
          <cell r="BB32">
            <v>110.40820594999968</v>
          </cell>
          <cell r="BC32">
            <v>87.126784320001207</v>
          </cell>
          <cell r="BD32">
            <v>95.76088344999971</v>
          </cell>
          <cell r="BE32">
            <v>54.532807179999509</v>
          </cell>
          <cell r="BF32">
            <v>17.265761689999636</v>
          </cell>
          <cell r="BG32">
            <v>59.264760259995455</v>
          </cell>
          <cell r="BH32">
            <v>14.086334010004066</v>
          </cell>
          <cell r="BI32">
            <v>74.557371419998162</v>
          </cell>
          <cell r="BJ32">
            <v>48.914831540001614</v>
          </cell>
          <cell r="BK32">
            <v>63.495046870000806</v>
          </cell>
          <cell r="BL32">
            <v>46.062238470000011</v>
          </cell>
          <cell r="BM32">
            <v>52.506827879999037</v>
          </cell>
          <cell r="BN32">
            <v>51.199561450001056</v>
          </cell>
          <cell r="BO32">
            <v>42.145489209999141</v>
          </cell>
          <cell r="BP32">
            <v>47.993147940000199</v>
          </cell>
          <cell r="BQ32">
            <v>112.9303135400005</v>
          </cell>
          <cell r="BR32">
            <v>58.56921992000207</v>
          </cell>
          <cell r="BS32">
            <v>79.449674339997728</v>
          </cell>
          <cell r="BT32">
            <v>100.76773085999957</v>
          </cell>
          <cell r="BU32">
            <v>73.50427696999941</v>
          </cell>
          <cell r="BV32">
            <v>87.658579800001462</v>
          </cell>
          <cell r="BW32">
            <v>93.328696250000576</v>
          </cell>
          <cell r="BX32">
            <v>83.229934930001036</v>
          </cell>
          <cell r="BY32">
            <v>62.504493849999562</v>
          </cell>
          <cell r="BZ32">
            <v>10.749413440000353</v>
          </cell>
          <cell r="CA32">
            <v>52.848597589998462</v>
          </cell>
          <cell r="CB32">
            <v>29.679493120000188</v>
          </cell>
          <cell r="CC32">
            <v>47.441915309998876</v>
          </cell>
          <cell r="CD32">
            <v>60.586316500000976</v>
          </cell>
          <cell r="CE32">
            <v>65.2765379199991</v>
          </cell>
          <cell r="CF32">
            <v>55.031221450000885</v>
          </cell>
          <cell r="CG32">
            <v>64.691063149999536</v>
          </cell>
          <cell r="CH32">
            <v>72.206170659999771</v>
          </cell>
          <cell r="CI32">
            <v>67.258366410000235</v>
          </cell>
          <cell r="CJ32">
            <v>78.325490720000744</v>
          </cell>
          <cell r="CK32">
            <v>53.192559439998149</v>
          </cell>
          <cell r="CL32">
            <v>-15.60155628999928</v>
          </cell>
          <cell r="CM32">
            <v>31.475954280000224</v>
          </cell>
          <cell r="CN32">
            <v>40.593755620000593</v>
          </cell>
          <cell r="CO32">
            <v>20.249503239998376</v>
          </cell>
          <cell r="CP32">
            <v>41.534735580002234</v>
          </cell>
          <cell r="CQ32">
            <v>86.076827589999084</v>
          </cell>
          <cell r="CR32">
            <v>87.122092630001134</v>
          </cell>
          <cell r="CS32">
            <v>87.965395959998204</v>
          </cell>
          <cell r="CT32">
            <v>39.602986390000297</v>
          </cell>
          <cell r="CU32">
            <v>60.12365772999874</v>
          </cell>
          <cell r="CV32">
            <v>87.762496260002081</v>
          </cell>
          <cell r="CW32">
            <v>76.103034429999752</v>
          </cell>
          <cell r="CX32">
            <v>-5.8816528600000311</v>
          </cell>
          <cell r="CY32">
            <v>59.937289710000186</v>
          </cell>
          <cell r="CZ32">
            <v>46.39596678000089</v>
          </cell>
          <cell r="DA32">
            <v>7.270075779997569</v>
          </cell>
          <cell r="DB32">
            <v>-108.53016910999941</v>
          </cell>
          <cell r="DC32">
            <v>-45.741998799998328</v>
          </cell>
          <cell r="DD32">
            <v>70.843635729999733</v>
          </cell>
          <cell r="DE32">
            <v>62.686555030000818</v>
          </cell>
          <cell r="DF32">
            <v>-3.8612692400020023</v>
          </cell>
          <cell r="DG32">
            <v>37.256071300000258</v>
          </cell>
          <cell r="DH32">
            <v>14.689735870000732</v>
          </cell>
          <cell r="DI32">
            <v>-35.881498150001789</v>
          </cell>
          <cell r="DJ32">
            <v>-31.513968830000522</v>
          </cell>
          <cell r="DK32">
            <v>-18.131823649997386</v>
          </cell>
          <cell r="DL32">
            <v>-108.73462902000028</v>
          </cell>
          <cell r="DM32">
            <v>31.788861149998411</v>
          </cell>
          <cell r="DN32">
            <v>11.163106920001155</v>
          </cell>
          <cell r="DO32">
            <v>30.857810679999602</v>
          </cell>
          <cell r="DP32">
            <v>55.679638710002109</v>
          </cell>
          <cell r="DQ32">
            <v>49.999332439996579</v>
          </cell>
          <cell r="DR32">
            <v>-70.307049979999647</v>
          </cell>
          <cell r="DS32">
            <v>47.76470688000154</v>
          </cell>
          <cell r="DT32">
            <v>15.701550749998205</v>
          </cell>
          <cell r="DU32">
            <v>38.526627870001903</v>
          </cell>
          <cell r="DV32">
            <v>-17.721306209999966</v>
          </cell>
          <cell r="DW32">
            <v>21.07417162999991</v>
          </cell>
          <cell r="DX32">
            <v>129.23668045999875</v>
          </cell>
          <cell r="DY32">
            <v>92.342312570001013</v>
          </cell>
          <cell r="DZ32">
            <v>73.995095830001446</v>
          </cell>
          <cell r="EA32">
            <v>94.936104920001526</v>
          </cell>
          <cell r="EB32">
            <v>83.109089809997386</v>
          </cell>
          <cell r="EC32">
            <v>62.989142739999807</v>
          </cell>
          <cell r="ED32">
            <v>54.037520579999182</v>
          </cell>
          <cell r="EE32">
            <v>40.653894760000185</v>
          </cell>
          <cell r="EF32">
            <v>47.883766100001594</v>
          </cell>
          <cell r="EG32">
            <v>-74.930949730000066</v>
          </cell>
          <cell r="EH32">
            <v>-10.598090290000982</v>
          </cell>
          <cell r="EI32">
            <v>33.199278190000769</v>
          </cell>
          <cell r="EJ32">
            <v>26.193347759997778</v>
          </cell>
          <cell r="EK32">
            <v>42.72154368000156</v>
          </cell>
          <cell r="EL32">
            <v>4.0340233399983845</v>
          </cell>
          <cell r="EM32">
            <v>86.099310400002651</v>
          </cell>
          <cell r="EN32">
            <v>83.916036179998628</v>
          </cell>
          <cell r="EO32">
            <v>75.185104520000095</v>
          </cell>
          <cell r="EP32">
            <v>16.834238760000517</v>
          </cell>
          <cell r="EQ32">
            <v>34.550114259998736</v>
          </cell>
          <cell r="ER32">
            <v>44.107743860000483</v>
          </cell>
          <cell r="ES32">
            <v>37.135872489998292</v>
          </cell>
          <cell r="ET32">
            <v>-19.118061499999385</v>
          </cell>
          <cell r="EU32">
            <v>110.05428741000105</v>
          </cell>
          <cell r="EV32">
            <v>108.21201536999797</v>
          </cell>
          <cell r="EW32">
            <v>58.188087370002904</v>
          </cell>
          <cell r="EX32">
            <v>28.193276289999631</v>
          </cell>
          <cell r="EY32">
            <v>45.480750769998849</v>
          </cell>
          <cell r="EZ32">
            <v>54.317444199999954</v>
          </cell>
          <cell r="FA32">
            <v>66.511609400000452</v>
          </cell>
          <cell r="FB32">
            <v>35.249146560001464</v>
          </cell>
          <cell r="FC32">
            <v>10.7102249999989</v>
          </cell>
          <cell r="FD32">
            <v>8.5303977900002792</v>
          </cell>
          <cell r="FE32">
            <v>-10.54462305999914</v>
          </cell>
          <cell r="FF32">
            <v>-46.789677340002527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-127.02194773000001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-127.02194773000001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-127.02194773000001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-127.02194772999999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-127.02194773000001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-127.02194773000001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</row>
        <row r="38">
          <cell r="S38">
            <v>0</v>
          </cell>
          <cell r="T38">
            <v>5.2571340000000077E-2</v>
          </cell>
          <cell r="U38">
            <v>-0.39953088000001458</v>
          </cell>
          <cell r="V38">
            <v>9.999700000000189E-2</v>
          </cell>
          <cell r="W38">
            <v>48.267466169999992</v>
          </cell>
          <cell r="X38">
            <v>-40.997166169999986</v>
          </cell>
          <cell r="Y38">
            <v>0.1559999999999917</v>
          </cell>
          <cell r="Z38">
            <v>0</v>
          </cell>
          <cell r="AA38">
            <v>5.7789970000000039</v>
          </cell>
          <cell r="AB38">
            <v>0</v>
          </cell>
          <cell r="AC38">
            <v>0</v>
          </cell>
          <cell r="AD38">
            <v>140.27264329000002</v>
          </cell>
          <cell r="AE38">
            <v>3.4578612199999839</v>
          </cell>
          <cell r="AF38">
            <v>11.960368529999982</v>
          </cell>
          <cell r="AG38">
            <v>-23.113010989999964</v>
          </cell>
          <cell r="AH38">
            <v>2.1652501500000199</v>
          </cell>
          <cell r="AI38">
            <v>1.0789121599999589</v>
          </cell>
          <cell r="AJ38">
            <v>0.97740793000002668</v>
          </cell>
          <cell r="AK38">
            <v>3.1349443299999962</v>
          </cell>
          <cell r="AL38">
            <v>2.0080723899999953</v>
          </cell>
          <cell r="AM38">
            <v>0.97711406000001944</v>
          </cell>
          <cell r="AN38">
            <v>3.2211430000018026E-2</v>
          </cell>
          <cell r="AO38">
            <v>0.60089746999994986</v>
          </cell>
          <cell r="AP38">
            <v>0.29479743999996799</v>
          </cell>
          <cell r="AQ38">
            <v>10.037315980000017</v>
          </cell>
          <cell r="AR38">
            <v>0.18261986000004526</v>
          </cell>
          <cell r="AS38">
            <v>29.535100919999991</v>
          </cell>
          <cell r="AT38">
            <v>-55.534484750000018</v>
          </cell>
          <cell r="AU38">
            <v>-7.1806162100000108</v>
          </cell>
          <cell r="AV38">
            <v>-5.7197972599999787</v>
          </cell>
          <cell r="AW38">
            <v>12.875108069999982</v>
          </cell>
          <cell r="AX38">
            <v>-8.4358208999999533</v>
          </cell>
          <cell r="AY38">
            <v>3.3519486999999799</v>
          </cell>
          <cell r="AZ38">
            <v>12.553103379999982</v>
          </cell>
          <cell r="BA38">
            <v>0.65696629000001394</v>
          </cell>
          <cell r="BB38">
            <v>-0.5917820900000379</v>
          </cell>
          <cell r="BC38">
            <v>-10.459654029999939</v>
          </cell>
          <cell r="BD38">
            <v>-1.0964078500000483</v>
          </cell>
          <cell r="BE38">
            <v>-5.012821439999982</v>
          </cell>
          <cell r="BF38">
            <v>-0.280899259999984</v>
          </cell>
          <cell r="BG38">
            <v>-35.651330800000011</v>
          </cell>
          <cell r="BH38">
            <v>-8.0480604800000037</v>
          </cell>
          <cell r="BI38">
            <v>-5.4018445800000165</v>
          </cell>
          <cell r="BJ38">
            <v>6.6812293000000125</v>
          </cell>
          <cell r="BK38">
            <v>1.0198479999999961</v>
          </cell>
          <cell r="BL38">
            <v>4.517224270000014</v>
          </cell>
          <cell r="BM38">
            <v>0.63907763999998224</v>
          </cell>
          <cell r="BN38">
            <v>-6.9313246399999855</v>
          </cell>
          <cell r="BO38">
            <v>21.007322179999989</v>
          </cell>
          <cell r="BP38">
            <v>-2.7725411999999778</v>
          </cell>
          <cell r="BQ38">
            <v>-0.52104786000003855</v>
          </cell>
          <cell r="BR38">
            <v>-13.493992959999957</v>
          </cell>
          <cell r="BS38">
            <v>-4.1737983499999984</v>
          </cell>
          <cell r="BT38">
            <v>17.338040169999971</v>
          </cell>
          <cell r="BU38">
            <v>-2.0231416999999681</v>
          </cell>
          <cell r="BV38">
            <v>3.0176793299999645</v>
          </cell>
          <cell r="BW38">
            <v>1.7065725600000121</v>
          </cell>
          <cell r="BX38">
            <v>3.7754845200000204</v>
          </cell>
          <cell r="BY38">
            <v>-0.71773711000003004</v>
          </cell>
          <cell r="BZ38">
            <v>3.4328418000000056</v>
          </cell>
          <cell r="CA38">
            <v>12.942174670000014</v>
          </cell>
          <cell r="CB38">
            <v>1.7703565799999978</v>
          </cell>
          <cell r="CC38">
            <v>-0.57940220000000409</v>
          </cell>
          <cell r="CD38">
            <v>-12.350939019999998</v>
          </cell>
          <cell r="CE38">
            <v>18.682994059999999</v>
          </cell>
          <cell r="CF38">
            <v>7.041933610000001</v>
          </cell>
          <cell r="CG38">
            <v>7.2491854099999671</v>
          </cell>
          <cell r="CH38">
            <v>7.0109125800000243</v>
          </cell>
          <cell r="CI38">
            <v>-0.2408650200000011</v>
          </cell>
          <cell r="CJ38">
            <v>-3.2312255499999765</v>
          </cell>
          <cell r="CK38">
            <v>0.30837023999998792</v>
          </cell>
          <cell r="CL38">
            <v>0.71485680000000684</v>
          </cell>
          <cell r="CM38">
            <v>7.2831433599999968</v>
          </cell>
          <cell r="CN38">
            <v>0.45768908999997393</v>
          </cell>
          <cell r="CO38">
            <v>-3.8507135399999584</v>
          </cell>
          <cell r="CP38">
            <v>-9.3766325700000266</v>
          </cell>
          <cell r="CQ38">
            <v>5.9777528882492561</v>
          </cell>
          <cell r="CR38">
            <v>-3.616102198249223</v>
          </cell>
          <cell r="CS38">
            <v>9.6008974799999578</v>
          </cell>
          <cell r="CT38">
            <v>-1.8630003717071872</v>
          </cell>
          <cell r="CU38">
            <v>0.67660177170722591</v>
          </cell>
          <cell r="CV38">
            <v>-0.93524587000001702</v>
          </cell>
          <cell r="CW38">
            <v>-3.6954889227472449</v>
          </cell>
          <cell r="CX38">
            <v>6.2227434230156291</v>
          </cell>
          <cell r="CY38">
            <v>1.3237972297316105</v>
          </cell>
          <cell r="CZ38">
            <v>0.16860338999998703</v>
          </cell>
          <cell r="DA38">
            <v>-2.3978391799999486</v>
          </cell>
          <cell r="DB38">
            <v>-8.3313703200000191</v>
          </cell>
          <cell r="DC38">
            <v>1.9110055499999703</v>
          </cell>
          <cell r="DD38">
            <v>7.0569092300000307</v>
          </cell>
          <cell r="DE38">
            <v>5.8026689999999803</v>
          </cell>
          <cell r="DF38">
            <v>-6.3717538700000205</v>
          </cell>
          <cell r="DG38">
            <v>-7.8619914117772964</v>
          </cell>
          <cell r="DH38">
            <v>7.6308152817773021</v>
          </cell>
          <cell r="DI38">
            <v>9.4661560048478464</v>
          </cell>
          <cell r="DJ38">
            <v>6.9291421937634823E-2</v>
          </cell>
          <cell r="DK38">
            <v>1.8679562939003063</v>
          </cell>
          <cell r="DL38">
            <v>-4.7362125300000457</v>
          </cell>
          <cell r="DM38">
            <v>-7.117215465026959</v>
          </cell>
          <cell r="DN38">
            <v>11.031431637042147</v>
          </cell>
          <cell r="DO38">
            <v>0</v>
          </cell>
          <cell r="DP38">
            <v>-12.075965128450093</v>
          </cell>
          <cell r="DQ38">
            <v>4.2485069998345466</v>
          </cell>
          <cell r="DR38">
            <v>-5.9147657980325334</v>
          </cell>
          <cell r="DS38">
            <v>-5.066143298664656</v>
          </cell>
          <cell r="DT38">
            <v>7.2529065015949641</v>
          </cell>
          <cell r="DU38">
            <v>-12.955724036716333</v>
          </cell>
          <cell r="DV38">
            <v>3.4370881977332033</v>
          </cell>
          <cell r="DW38">
            <v>5.9165391229080342</v>
          </cell>
          <cell r="DX38">
            <v>-1.3184713929080658</v>
          </cell>
          <cell r="DY38">
            <v>35.113603416444903</v>
          </cell>
          <cell r="DZ38">
            <v>-15.987791252965962</v>
          </cell>
          <cell r="EA38">
            <v>0.2971771865210826</v>
          </cell>
          <cell r="EB38">
            <v>-1.8093786600000499</v>
          </cell>
          <cell r="EC38">
            <v>0.10039052331097764</v>
          </cell>
          <cell r="ED38">
            <v>-2.2828986821778017</v>
          </cell>
          <cell r="EE38">
            <v>-2.6462181999999643</v>
          </cell>
          <cell r="EF38">
            <v>-0.75879955000004884</v>
          </cell>
          <cell r="EG38">
            <v>0.67340693414467978</v>
          </cell>
          <cell r="EH38">
            <v>12.167759014722208</v>
          </cell>
          <cell r="EI38">
            <v>-1.9880116796948073</v>
          </cell>
          <cell r="EJ38">
            <v>0.55674438471152143</v>
          </cell>
          <cell r="EK38">
            <v>-7.1556224199999292</v>
          </cell>
          <cell r="EL38">
            <v>22.637298714983217</v>
          </cell>
          <cell r="EM38">
            <v>-32.213806659999989</v>
          </cell>
          <cell r="EN38">
            <v>-4.3822908131232907E-2</v>
          </cell>
          <cell r="EO38">
            <v>-8.4468813718688125</v>
          </cell>
          <cell r="EP38">
            <v>-10.438297819999974</v>
          </cell>
          <cell r="EQ38">
            <v>0.50908477758747495</v>
          </cell>
          <cell r="ER38">
            <v>5.324333262412523</v>
          </cell>
          <cell r="ES38">
            <v>-2.1095280200000275</v>
          </cell>
          <cell r="ET38">
            <v>-3.2787229199999786</v>
          </cell>
          <cell r="EU38">
            <v>-2.443916779999995</v>
          </cell>
          <cell r="EV38">
            <v>-1.1197592000000043</v>
          </cell>
          <cell r="EW38">
            <v>-6.1406678806021091</v>
          </cell>
          <cell r="EX38">
            <v>11.459367524514278</v>
          </cell>
          <cell r="EY38">
            <v>5.1574073960878195</v>
          </cell>
          <cell r="EZ38">
            <v>5.4612805581605244</v>
          </cell>
          <cell r="FA38">
            <v>-6.6922406492799382</v>
          </cell>
          <cell r="FB38">
            <v>-11.475471898756467</v>
          </cell>
          <cell r="FC38">
            <v>24.799149839875867</v>
          </cell>
          <cell r="FD38">
            <v>-1.666482359999975</v>
          </cell>
          <cell r="FE38">
            <v>-1.3273971633392989</v>
          </cell>
          <cell r="FF38">
            <v>5.7147649800000409</v>
          </cell>
        </row>
        <row r="40">
          <cell r="S40">
            <v>1208.53336667448</v>
          </cell>
          <cell r="T40">
            <v>112.59442316763699</v>
          </cell>
          <cell r="U40">
            <v>-423.61109389675397</v>
          </cell>
          <cell r="V40">
            <v>846.99179702544996</v>
          </cell>
          <cell r="W40">
            <v>-185.36699202321677</v>
          </cell>
          <cell r="X40">
            <v>63.908076720780571</v>
          </cell>
          <cell r="Y40">
            <v>-831.43905834050304</v>
          </cell>
          <cell r="Z40">
            <v>-542.5364247878631</v>
          </cell>
          <cell r="AA40">
            <v>-41.332730512676164</v>
          </cell>
          <cell r="AB40">
            <v>190.31231226714806</v>
          </cell>
          <cell r="AC40">
            <v>333.19256369301081</v>
          </cell>
          <cell r="AD40">
            <v>-232.26708749238344</v>
          </cell>
          <cell r="AE40">
            <v>186.02011638511442</v>
          </cell>
          <cell r="AF40">
            <v>-139.460701481863</v>
          </cell>
          <cell r="AG40">
            <v>-256.61212266377993</v>
          </cell>
          <cell r="AH40">
            <v>-152.83587487803101</v>
          </cell>
          <cell r="AI40">
            <v>279.22684821004088</v>
          </cell>
          <cell r="AJ40">
            <v>299.15601613565548</v>
          </cell>
          <cell r="AK40">
            <v>-508.79003500240015</v>
          </cell>
          <cell r="AL40">
            <v>-319.5283373439355</v>
          </cell>
          <cell r="AM40">
            <v>-58.016739583280724</v>
          </cell>
          <cell r="AN40">
            <v>62.110809247463948</v>
          </cell>
          <cell r="AO40">
            <v>157.12837993964121</v>
          </cell>
          <cell r="AP40">
            <v>416.87475688300725</v>
          </cell>
          <cell r="AQ40">
            <v>-3.1210037254168981</v>
          </cell>
          <cell r="AR40">
            <v>154.09484264142998</v>
          </cell>
          <cell r="AS40">
            <v>-180.46500726153164</v>
          </cell>
          <cell r="AT40">
            <v>80.511190826177824</v>
          </cell>
          <cell r="AU40">
            <v>1556.1160951694649</v>
          </cell>
          <cell r="AV40">
            <v>-1591.0286996336076</v>
          </cell>
          <cell r="AW40">
            <v>105.63289403668736</v>
          </cell>
          <cell r="AX40">
            <v>119.10447729242875</v>
          </cell>
          <cell r="AY40">
            <v>98.622408742826224</v>
          </cell>
          <cell r="AZ40">
            <v>-71.128271690006358</v>
          </cell>
          <cell r="BA40">
            <v>-25.691630181244534</v>
          </cell>
          <cell r="BB40">
            <v>453.19514322815064</v>
          </cell>
          <cell r="BC40">
            <v>433.75987988735505</v>
          </cell>
          <cell r="BD40">
            <v>45.141188828957695</v>
          </cell>
          <cell r="BE40">
            <v>36.291988200002443</v>
          </cell>
          <cell r="BF40">
            <v>-105.40648125000365</v>
          </cell>
          <cell r="BG40">
            <v>233.67219088000462</v>
          </cell>
          <cell r="BH40">
            <v>121.70390441999558</v>
          </cell>
          <cell r="BI40">
            <v>177.99997064667389</v>
          </cell>
          <cell r="BJ40">
            <v>92.117004136659546</v>
          </cell>
          <cell r="BK40">
            <v>83.215694418678211</v>
          </cell>
          <cell r="BL40">
            <v>53.402221420662563</v>
          </cell>
          <cell r="BM40">
            <v>-0.63502442133260217</v>
          </cell>
          <cell r="BN40">
            <v>277.66514326666152</v>
          </cell>
          <cell r="BO40">
            <v>-77.56463265599389</v>
          </cell>
          <cell r="BP40">
            <v>14.891177547993749</v>
          </cell>
          <cell r="BQ40">
            <v>64.235465821004283</v>
          </cell>
          <cell r="BR40">
            <v>103.31389110499643</v>
          </cell>
          <cell r="BS40">
            <v>-37.700036397998666</v>
          </cell>
          <cell r="BT40">
            <v>465.78362682324951</v>
          </cell>
          <cell r="BU40">
            <v>-16.073669124393913</v>
          </cell>
          <cell r="BV40">
            <v>303.09839031838789</v>
          </cell>
          <cell r="BW40">
            <v>-73.980400554252782</v>
          </cell>
          <cell r="BX40">
            <v>207.90752234802406</v>
          </cell>
          <cell r="BY40">
            <v>195.30548003160678</v>
          </cell>
          <cell r="BZ40">
            <v>740.8716332716042</v>
          </cell>
          <cell r="CA40">
            <v>-95.51041145630569</v>
          </cell>
          <cell r="CB40">
            <v>173.83422468756746</v>
          </cell>
          <cell r="CC40">
            <v>101.62681611565847</v>
          </cell>
          <cell r="CD40">
            <v>171.5948789706043</v>
          </cell>
          <cell r="CE40">
            <v>-140.20812845172105</v>
          </cell>
          <cell r="CF40">
            <v>134.39602395161447</v>
          </cell>
          <cell r="CG40">
            <v>-65.778188518397741</v>
          </cell>
          <cell r="CH40">
            <v>358.22657729160852</v>
          </cell>
          <cell r="CI40">
            <v>-371.71987518838966</v>
          </cell>
          <cell r="CJ40">
            <v>-331.27545589839013</v>
          </cell>
          <cell r="CK40">
            <v>172.67909615160539</v>
          </cell>
          <cell r="CL40">
            <v>-123.60394714887826</v>
          </cell>
          <cell r="CM40">
            <v>299.38593447209678</v>
          </cell>
          <cell r="CN40">
            <v>312.89707167961205</v>
          </cell>
          <cell r="CO40">
            <v>559.89079125765966</v>
          </cell>
          <cell r="CP40">
            <v>131.06188764560403</v>
          </cell>
          <cell r="CQ40">
            <v>61.764796443356559</v>
          </cell>
          <cell r="CR40">
            <v>193.44371804785939</v>
          </cell>
          <cell r="CS40">
            <v>-325.75432902438604</v>
          </cell>
          <cell r="CT40">
            <v>298.20016958130844</v>
          </cell>
          <cell r="CU40">
            <v>539.92322381590895</v>
          </cell>
          <cell r="CV40">
            <v>-136.38406171290953</v>
          </cell>
          <cell r="CW40">
            <v>286.95639863635017</v>
          </cell>
          <cell r="CX40">
            <v>484.11332256663479</v>
          </cell>
          <cell r="CY40">
            <v>345.8924315438868</v>
          </cell>
          <cell r="CZ40">
            <v>63.504144435604559</v>
          </cell>
          <cell r="DA40">
            <v>-3.5218720983879166</v>
          </cell>
          <cell r="DB40">
            <v>319.79354713160473</v>
          </cell>
          <cell r="DC40">
            <v>182.31572439160897</v>
          </cell>
          <cell r="DD40">
            <v>-66.792046958396242</v>
          </cell>
          <cell r="DE40">
            <v>81.063006541607109</v>
          </cell>
          <cell r="DF40">
            <v>1401.4465726416131</v>
          </cell>
          <cell r="DG40">
            <v>252.42947079417192</v>
          </cell>
          <cell r="DH40">
            <v>-837.95950464644193</v>
          </cell>
          <cell r="DI40">
            <v>-198.83905941484869</v>
          </cell>
          <cell r="DJ40">
            <v>440.12435164806493</v>
          </cell>
          <cell r="DK40">
            <v>402.5416038160958</v>
          </cell>
          <cell r="DL40">
            <v>-137.64724494000646</v>
          </cell>
          <cell r="DM40">
            <v>187.09137946502847</v>
          </cell>
          <cell r="DN40">
            <v>161.25176445296341</v>
          </cell>
          <cell r="DO40">
            <v>-149.05869560000062</v>
          </cell>
          <cell r="DP40">
            <v>-274.81475792454376</v>
          </cell>
          <cell r="DQ40">
            <v>115.53289883316977</v>
          </cell>
          <cell r="DR40">
            <v>165.63225089802887</v>
          </cell>
          <cell r="DS40">
            <v>117.20287427866347</v>
          </cell>
          <cell r="DT40">
            <v>272.89353692540425</v>
          </cell>
          <cell r="DU40">
            <v>818.0772646997118</v>
          </cell>
          <cell r="DV40">
            <v>-158.95746489773046</v>
          </cell>
          <cell r="DW40">
            <v>1016.749568207093</v>
          </cell>
          <cell r="DX40">
            <v>418.10261537990118</v>
          </cell>
          <cell r="DY40">
            <v>-440.07460528644879</v>
          </cell>
          <cell r="DZ40">
            <v>1316.5756276429747</v>
          </cell>
          <cell r="EA40">
            <v>-531.52956443653238</v>
          </cell>
          <cell r="EB40">
            <v>-1143.7987084099914</v>
          </cell>
          <cell r="EC40">
            <v>-347.89000901030886</v>
          </cell>
          <cell r="ED40">
            <v>475.04991648917348</v>
          </cell>
          <cell r="EE40">
            <v>-208.41224921000321</v>
          </cell>
          <cell r="EF40">
            <v>110.12451202999728</v>
          </cell>
          <cell r="EG40">
            <v>569.54094830785652</v>
          </cell>
          <cell r="EH40">
            <v>185.37778239528416</v>
          </cell>
          <cell r="EI40">
            <v>136.61806510969473</v>
          </cell>
          <cell r="EJ40">
            <v>830.87763004529006</v>
          </cell>
          <cell r="EK40">
            <v>200.20819038000263</v>
          </cell>
          <cell r="EL40">
            <v>486.28066827501243</v>
          </cell>
          <cell r="EM40">
            <v>173.62358325999958</v>
          </cell>
          <cell r="EN40">
            <v>274.75140811812889</v>
          </cell>
          <cell r="EO40">
            <v>865.35699496186862</v>
          </cell>
          <cell r="EP40">
            <v>827.93100758000946</v>
          </cell>
          <cell r="EQ40">
            <v>187.61980475240125</v>
          </cell>
          <cell r="ER40">
            <v>-670.27782955240764</v>
          </cell>
          <cell r="ES40">
            <v>615.60244129000421</v>
          </cell>
          <cell r="ET40">
            <v>-37.866032081998128</v>
          </cell>
          <cell r="EU40">
            <v>256.93225429999711</v>
          </cell>
          <cell r="EV40">
            <v>457.77751216999968</v>
          </cell>
          <cell r="EW40">
            <v>-1706.2644874694015</v>
          </cell>
          <cell r="EX40">
            <v>566.27597984548265</v>
          </cell>
          <cell r="EY40">
            <v>-500.33771353608608</v>
          </cell>
          <cell r="EZ40">
            <v>-13.191239758169104</v>
          </cell>
          <cell r="FA40">
            <v>922.83170346929182</v>
          </cell>
          <cell r="FB40">
            <v>-692.86395095125044</v>
          </cell>
          <cell r="FC40">
            <v>-483.58659096986594</v>
          </cell>
          <cell r="FD40">
            <v>-91.318265712092398</v>
          </cell>
          <cell r="FE40">
            <v>-510.28874203456871</v>
          </cell>
          <cell r="FF40">
            <v>-19.619871050530492</v>
          </cell>
        </row>
        <row r="53">
          <cell r="S53">
            <v>-30.999999999388802</v>
          </cell>
          <cell r="T53">
            <v>-150.00000000104259</v>
          </cell>
          <cell r="U53">
            <v>0</v>
          </cell>
          <cell r="V53">
            <v>31.2306068</v>
          </cell>
          <cell r="W53">
            <v>0</v>
          </cell>
          <cell r="X53">
            <v>152.26246800999999</v>
          </cell>
          <cell r="Y53">
            <v>0</v>
          </cell>
          <cell r="Z53">
            <v>152.26246800999999</v>
          </cell>
          <cell r="AA53">
            <v>0</v>
          </cell>
          <cell r="AB53">
            <v>0</v>
          </cell>
          <cell r="AC53">
            <v>0</v>
          </cell>
          <cell r="AD53">
            <v>-9.9999999933801131</v>
          </cell>
          <cell r="AE53">
            <v>0</v>
          </cell>
          <cell r="AF53">
            <v>0</v>
          </cell>
          <cell r="AG53">
            <v>0</v>
          </cell>
          <cell r="AH53">
            <v>-2.9293333366780061</v>
          </cell>
          <cell r="AI53">
            <v>0</v>
          </cell>
          <cell r="AJ53">
            <v>13.044373330000001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-50.000000006660798</v>
          </cell>
          <cell r="AQ53">
            <v>50.044114590000007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-70.000000001099735</v>
          </cell>
          <cell r="AW53">
            <v>0</v>
          </cell>
          <cell r="AX53">
            <v>-29.936666665562051</v>
          </cell>
          <cell r="AY53">
            <v>0.32078749888250968</v>
          </cell>
          <cell r="AZ53">
            <v>8.6843056688010734E-2</v>
          </cell>
          <cell r="BA53">
            <v>-49.59502670047344</v>
          </cell>
          <cell r="BB53">
            <v>0.14659722000001807</v>
          </cell>
          <cell r="BC53">
            <v>44.393541008095475</v>
          </cell>
          <cell r="BD53">
            <v>0</v>
          </cell>
          <cell r="BE53">
            <v>10</v>
          </cell>
          <cell r="BF53">
            <v>0</v>
          </cell>
          <cell r="BG53">
            <v>10</v>
          </cell>
          <cell r="BH53">
            <v>41.079999996672214</v>
          </cell>
          <cell r="BI53">
            <v>46.066666670000004</v>
          </cell>
          <cell r="BJ53">
            <v>0</v>
          </cell>
          <cell r="BK53">
            <v>-50</v>
          </cell>
          <cell r="BL53">
            <v>0</v>
          </cell>
          <cell r="BM53">
            <v>0</v>
          </cell>
          <cell r="BN53">
            <v>0.33590277999999785</v>
          </cell>
          <cell r="BO53">
            <v>0</v>
          </cell>
          <cell r="BP53">
            <v>0</v>
          </cell>
          <cell r="BQ53">
            <v>-187</v>
          </cell>
          <cell r="BR53">
            <v>0</v>
          </cell>
          <cell r="BS53">
            <v>-90</v>
          </cell>
          <cell r="BT53">
            <v>0</v>
          </cell>
          <cell r="BU53">
            <v>0</v>
          </cell>
          <cell r="BV53">
            <v>60.386749999999999</v>
          </cell>
          <cell r="BW53">
            <v>63.707650000000001</v>
          </cell>
          <cell r="BX53">
            <v>0</v>
          </cell>
          <cell r="BY53">
            <v>0</v>
          </cell>
          <cell r="BZ53">
            <v>40.909999999999997</v>
          </cell>
          <cell r="CA53">
            <v>-240</v>
          </cell>
          <cell r="CB53">
            <v>0</v>
          </cell>
          <cell r="CC53">
            <v>139.07429167000001</v>
          </cell>
          <cell r="CD53">
            <v>100.50808333000001</v>
          </cell>
          <cell r="CE53">
            <v>31.04708333</v>
          </cell>
          <cell r="CF53">
            <v>-239.6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-39.205766670000003</v>
          </cell>
          <cell r="CL53">
            <v>-6.7294599999999889</v>
          </cell>
          <cell r="CM53">
            <v>180.43365555000003</v>
          </cell>
          <cell r="CN53">
            <v>-100</v>
          </cell>
          <cell r="CO53">
            <v>-261.76679999999999</v>
          </cell>
          <cell r="CP53">
            <v>295.33943749999997</v>
          </cell>
          <cell r="CQ53">
            <v>-14.415420829999988</v>
          </cell>
          <cell r="CR53">
            <v>-392.76918472</v>
          </cell>
          <cell r="CS53">
            <v>-39.861249999999998</v>
          </cell>
          <cell r="CT53">
            <v>310.98308333000006</v>
          </cell>
          <cell r="CU53">
            <v>-98.6875</v>
          </cell>
          <cell r="CV53">
            <v>0</v>
          </cell>
          <cell r="CW53">
            <v>106.19125</v>
          </cell>
          <cell r="CX53">
            <v>106.49958332999999</v>
          </cell>
          <cell r="CY53">
            <v>353.5</v>
          </cell>
          <cell r="CZ53">
            <v>-72</v>
          </cell>
          <cell r="DA53">
            <v>36.052700000000002</v>
          </cell>
          <cell r="DB53">
            <v>-106.87967</v>
          </cell>
          <cell r="DC53">
            <v>143.10081500000001</v>
          </cell>
          <cell r="DD53">
            <v>-70.608490569999987</v>
          </cell>
          <cell r="DE53">
            <v>-47.320062649999997</v>
          </cell>
          <cell r="DF53">
            <v>-51.693083380000004</v>
          </cell>
          <cell r="DG53">
            <v>-87.536093986666685</v>
          </cell>
          <cell r="DH53">
            <v>258.01969257000002</v>
          </cell>
          <cell r="DI53">
            <v>0</v>
          </cell>
          <cell r="DJ53">
            <v>-314.62949718000004</v>
          </cell>
          <cell r="DK53">
            <v>197.23508500000003</v>
          </cell>
          <cell r="DL53">
            <v>-29.413992590000007</v>
          </cell>
          <cell r="DM53">
            <v>80.756242049999997</v>
          </cell>
          <cell r="DN53">
            <v>53.269366670000004</v>
          </cell>
          <cell r="DO53">
            <v>13.954059060000001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-67.980295569999996</v>
          </cell>
          <cell r="DW53">
            <v>0</v>
          </cell>
          <cell r="DX53">
            <v>0</v>
          </cell>
          <cell r="DY53">
            <v>-95.514705700000007</v>
          </cell>
          <cell r="DZ53">
            <v>0</v>
          </cell>
          <cell r="EA53">
            <v>0</v>
          </cell>
          <cell r="EB53">
            <v>0.86172593999998526</v>
          </cell>
          <cell r="EC53">
            <v>0</v>
          </cell>
          <cell r="ED53">
            <v>0</v>
          </cell>
          <cell r="EE53">
            <v>165</v>
          </cell>
          <cell r="EF53">
            <v>-197.02815861000002</v>
          </cell>
          <cell r="EG53">
            <v>-190</v>
          </cell>
          <cell r="EH53">
            <v>-160</v>
          </cell>
          <cell r="EI53">
            <v>0</v>
          </cell>
          <cell r="EJ53">
            <v>0</v>
          </cell>
          <cell r="EK53">
            <v>0</v>
          </cell>
          <cell r="EL53">
            <v>200</v>
          </cell>
          <cell r="EM53">
            <v>192.88166666999999</v>
          </cell>
          <cell r="EN53">
            <v>162.41333333</v>
          </cell>
          <cell r="EO53">
            <v>0</v>
          </cell>
          <cell r="EP53">
            <v>0</v>
          </cell>
          <cell r="EQ53">
            <v>0</v>
          </cell>
          <cell r="ER53">
            <v>-150</v>
          </cell>
          <cell r="ES53">
            <v>0</v>
          </cell>
          <cell r="ET53">
            <v>150.57770833000001</v>
          </cell>
          <cell r="EU53">
            <v>0</v>
          </cell>
          <cell r="EV53">
            <v>-50</v>
          </cell>
          <cell r="EW53">
            <v>-177.32946919999998</v>
          </cell>
          <cell r="EX53">
            <v>0</v>
          </cell>
          <cell r="EY53">
            <v>178.17613889</v>
          </cell>
          <cell r="EZ53">
            <v>40.343049999999998</v>
          </cell>
          <cell r="FA53">
            <v>-34.072995909999996</v>
          </cell>
          <cell r="FB53">
            <v>-53.664244840000002</v>
          </cell>
          <cell r="FC53">
            <v>10.202999999999999</v>
          </cell>
          <cell r="FD53">
            <v>0</v>
          </cell>
          <cell r="FE53">
            <v>-209.75822015</v>
          </cell>
          <cell r="FF53">
            <v>-38.678920920000003</v>
          </cell>
        </row>
        <row r="64">
          <cell r="S64">
            <v>-98.091767129999994</v>
          </cell>
          <cell r="T64">
            <v>133.42263778</v>
          </cell>
          <cell r="U64">
            <v>-66.577362260000001</v>
          </cell>
          <cell r="V64">
            <v>-96.318499579999994</v>
          </cell>
          <cell r="W64">
            <v>-176.57736226</v>
          </cell>
          <cell r="X64">
            <v>-84.573762259999995</v>
          </cell>
          <cell r="Y64">
            <v>-109.18704125999999</v>
          </cell>
          <cell r="Z64">
            <v>-194.07586226000001</v>
          </cell>
          <cell r="AA64">
            <v>-107.02405994</v>
          </cell>
          <cell r="AB64">
            <v>-341.57236225999998</v>
          </cell>
          <cell r="AC64">
            <v>-91.572362260000006</v>
          </cell>
          <cell r="AD64">
            <v>-172.24578170999999</v>
          </cell>
          <cell r="AE64">
            <v>-116.84139792000001</v>
          </cell>
          <cell r="AF64">
            <v>-83.401643750000005</v>
          </cell>
          <cell r="AG64">
            <v>-244.22696841000001</v>
          </cell>
          <cell r="AH64">
            <v>-111.22665429999999</v>
          </cell>
          <cell r="AI64">
            <v>-183.24585377</v>
          </cell>
          <cell r="AJ64">
            <v>-142.90635860999998</v>
          </cell>
          <cell r="AK64">
            <v>-94.778444680000007</v>
          </cell>
          <cell r="AL64">
            <v>-83</v>
          </cell>
          <cell r="AM64">
            <v>-119.9956</v>
          </cell>
          <cell r="AN64">
            <v>4.9375</v>
          </cell>
          <cell r="AO64">
            <v>-78.581498409999995</v>
          </cell>
          <cell r="AP64">
            <v>-51.414857270000027</v>
          </cell>
          <cell r="AQ64">
            <v>-143.25016148</v>
          </cell>
          <cell r="AR64">
            <v>3.0221666699999998</v>
          </cell>
          <cell r="AS64">
            <v>-220.01302762</v>
          </cell>
          <cell r="AT64">
            <v>-60.501313189999998</v>
          </cell>
          <cell r="AU64">
            <v>0</v>
          </cell>
          <cell r="AV64">
            <v>-8.2555450799999974</v>
          </cell>
          <cell r="AW64">
            <v>4.9375</v>
          </cell>
          <cell r="AX64">
            <v>30.094999999999999</v>
          </cell>
          <cell r="AY64">
            <v>0.41249999999999998</v>
          </cell>
          <cell r="AZ64">
            <v>4.9375</v>
          </cell>
          <cell r="BA64">
            <v>20</v>
          </cell>
          <cell r="BB64">
            <v>0.41250000000002274</v>
          </cell>
          <cell r="BC64">
            <v>4.9375</v>
          </cell>
          <cell r="BD64">
            <v>0</v>
          </cell>
          <cell r="BE64">
            <v>-109.39624999999999</v>
          </cell>
          <cell r="BF64">
            <v>45.004166659999996</v>
          </cell>
          <cell r="BG64">
            <v>-338</v>
          </cell>
          <cell r="BH64">
            <v>308.45914177999998</v>
          </cell>
          <cell r="BI64">
            <v>-34.995833329999996</v>
          </cell>
          <cell r="BJ64">
            <v>51.258677360000007</v>
          </cell>
          <cell r="BK64">
            <v>51.639573189999993</v>
          </cell>
          <cell r="BL64">
            <v>49.97999999999999</v>
          </cell>
          <cell r="BM64">
            <v>50.488891670000001</v>
          </cell>
          <cell r="BN64">
            <v>36.243069439999999</v>
          </cell>
          <cell r="BO64">
            <v>0</v>
          </cell>
          <cell r="BP64">
            <v>0</v>
          </cell>
          <cell r="BQ64">
            <v>-191.81826211000001</v>
          </cell>
          <cell r="BR64">
            <v>0</v>
          </cell>
          <cell r="BS64">
            <v>175.81903344999995</v>
          </cell>
          <cell r="BT64">
            <v>0</v>
          </cell>
          <cell r="BU64">
            <v>-0.192222220000005</v>
          </cell>
          <cell r="BV64">
            <v>-29.461111110000004</v>
          </cell>
          <cell r="BW64">
            <v>-38.862499999999997</v>
          </cell>
          <cell r="BX64">
            <v>0</v>
          </cell>
          <cell r="BY64">
            <v>28.437607710000002</v>
          </cell>
          <cell r="BZ64">
            <v>135</v>
          </cell>
          <cell r="CA64">
            <v>0</v>
          </cell>
          <cell r="CB64">
            <v>0</v>
          </cell>
          <cell r="CC64">
            <v>1.2123688500000001</v>
          </cell>
          <cell r="CD64">
            <v>0</v>
          </cell>
          <cell r="CE64">
            <v>279.94153344999995</v>
          </cell>
          <cell r="CF64">
            <v>0</v>
          </cell>
          <cell r="CG64">
            <v>0</v>
          </cell>
          <cell r="CH64">
            <v>50</v>
          </cell>
          <cell r="CI64">
            <v>0</v>
          </cell>
          <cell r="CJ64">
            <v>0</v>
          </cell>
          <cell r="CK64">
            <v>0</v>
          </cell>
          <cell r="CL64">
            <v>4.1710194500000002</v>
          </cell>
          <cell r="CM64">
            <v>0</v>
          </cell>
          <cell r="CN64">
            <v>0</v>
          </cell>
          <cell r="CO64">
            <v>-248.78763115000001</v>
          </cell>
          <cell r="CP64">
            <v>0</v>
          </cell>
          <cell r="CQ64">
            <v>279.94153344999995</v>
          </cell>
          <cell r="CR64">
            <v>0</v>
          </cell>
          <cell r="CS64">
            <v>83</v>
          </cell>
          <cell r="CT64">
            <v>-153.94668515000004</v>
          </cell>
          <cell r="CU64">
            <v>-187.97877943000003</v>
          </cell>
          <cell r="CV64">
            <v>-72.816157770000046</v>
          </cell>
          <cell r="CW64">
            <v>-133.87208137000027</v>
          </cell>
          <cell r="CX64">
            <v>-111.56463197300003</v>
          </cell>
          <cell r="CY64">
            <v>-350.97252105000001</v>
          </cell>
          <cell r="CZ64">
            <v>-193.57741520000002</v>
          </cell>
          <cell r="DA64">
            <v>48.218742549999966</v>
          </cell>
          <cell r="DB64">
            <v>-14.048672550000012</v>
          </cell>
          <cell r="DC64">
            <v>7.7681699369475155</v>
          </cell>
          <cell r="DD64">
            <v>-3.0471972999999934</v>
          </cell>
          <cell r="DE64">
            <v>-161.80122633081874</v>
          </cell>
          <cell r="DF64">
            <v>54.293098859999972</v>
          </cell>
          <cell r="DG64">
            <v>47.148722433450779</v>
          </cell>
          <cell r="DH64">
            <v>-246.43072130088876</v>
          </cell>
          <cell r="DI64">
            <v>-318.38597862312292</v>
          </cell>
          <cell r="DJ64">
            <v>-323.4027420721867</v>
          </cell>
          <cell r="DK64">
            <v>14.990051930000005</v>
          </cell>
          <cell r="DL64">
            <v>66.064459760000005</v>
          </cell>
          <cell r="DM64">
            <v>169.30873791000002</v>
          </cell>
          <cell r="DN64">
            <v>-179.23348419336696</v>
          </cell>
          <cell r="DO64">
            <v>103.30784377159966</v>
          </cell>
          <cell r="DP64">
            <v>34.224918951953441</v>
          </cell>
          <cell r="DQ64">
            <v>-146.73930934846999</v>
          </cell>
          <cell r="DR64">
            <v>-11.194439600000024</v>
          </cell>
          <cell r="DS64">
            <v>108.20041749999997</v>
          </cell>
          <cell r="DT64">
            <v>285.33009354000006</v>
          </cell>
          <cell r="DU64">
            <v>76.537907069999989</v>
          </cell>
          <cell r="DV64">
            <v>-439.93463452999998</v>
          </cell>
          <cell r="DW64">
            <v>27.859489000000011</v>
          </cell>
          <cell r="DX64">
            <v>38.45249007237922</v>
          </cell>
          <cell r="DY64">
            <v>-19.592082929999933</v>
          </cell>
          <cell r="DZ64">
            <v>68.276460239999977</v>
          </cell>
          <cell r="EA64">
            <v>-202.19699161871731</v>
          </cell>
          <cell r="EB64">
            <v>31.040376670000001</v>
          </cell>
          <cell r="EC64">
            <v>65.761405549999978</v>
          </cell>
          <cell r="ED64">
            <v>-85.436633603944401</v>
          </cell>
          <cell r="EE64">
            <v>-468.39311307999992</v>
          </cell>
          <cell r="EF64">
            <v>325.56856554000007</v>
          </cell>
          <cell r="EG64">
            <v>-502.38558582999991</v>
          </cell>
          <cell r="EH64">
            <v>59.130054190000038</v>
          </cell>
          <cell r="EI64">
            <v>-29.000305787999991</v>
          </cell>
          <cell r="EJ64">
            <v>-127.34238965999997</v>
          </cell>
          <cell r="EK64">
            <v>-308.95572169235078</v>
          </cell>
          <cell r="EL64">
            <v>-150.36272197200003</v>
          </cell>
          <cell r="EM64">
            <v>-137.45398276199998</v>
          </cell>
          <cell r="EN64">
            <v>-146.46182756672619</v>
          </cell>
          <cell r="EO64">
            <v>-138.96177685800001</v>
          </cell>
          <cell r="EP64">
            <v>144.75026131999999</v>
          </cell>
          <cell r="EQ64">
            <v>136.35084331999997</v>
          </cell>
          <cell r="ER64">
            <v>-245.77945531460779</v>
          </cell>
          <cell r="ES64">
            <v>92.100477300000009</v>
          </cell>
          <cell r="ET64">
            <v>92.402344040000031</v>
          </cell>
          <cell r="EU64">
            <v>-175.90185045070623</v>
          </cell>
          <cell r="EV64">
            <v>-120.46806218891078</v>
          </cell>
          <cell r="EW64">
            <v>-15.715554940000018</v>
          </cell>
          <cell r="EX64">
            <v>0.68209637166432913</v>
          </cell>
          <cell r="EY64">
            <v>-281.40112319425901</v>
          </cell>
          <cell r="EZ64">
            <v>-217.08349726455899</v>
          </cell>
          <cell r="FA64">
            <v>-155.11484779625098</v>
          </cell>
          <cell r="FB64">
            <v>-297.91693787033842</v>
          </cell>
          <cell r="FC64">
            <v>-150.90767620560723</v>
          </cell>
          <cell r="FD64">
            <v>-180.17053716999999</v>
          </cell>
          <cell r="FE64">
            <v>-49.791813917514212</v>
          </cell>
          <cell r="FF64">
            <v>-490.91579824088723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</row>
        <row r="100">
          <cell r="S100">
            <v>487.97168796000005</v>
          </cell>
          <cell r="T100">
            <v>16.791214159999981</v>
          </cell>
          <cell r="U100">
            <v>57.801999529999193</v>
          </cell>
          <cell r="V100">
            <v>4.4288024799998311</v>
          </cell>
          <cell r="W100">
            <v>71.435276180000983</v>
          </cell>
          <cell r="X100">
            <v>39.813575350000974</v>
          </cell>
          <cell r="Y100">
            <v>105.50957018000008</v>
          </cell>
          <cell r="Z100">
            <v>29.634261799998967</v>
          </cell>
          <cell r="AA100">
            <v>69.961709109999902</v>
          </cell>
          <cell r="AB100">
            <v>55.592088320000585</v>
          </cell>
          <cell r="AC100">
            <v>60.089800269998705</v>
          </cell>
          <cell r="AD100">
            <v>434.00725147000048</v>
          </cell>
          <cell r="AE100">
            <v>80.099487949999457</v>
          </cell>
          <cell r="AF100">
            <v>-8.131770859999051</v>
          </cell>
          <cell r="AG100">
            <v>69.108885929998905</v>
          </cell>
          <cell r="AH100">
            <v>85.030733780001356</v>
          </cell>
          <cell r="AI100">
            <v>61.950511430000006</v>
          </cell>
          <cell r="AJ100">
            <v>120.98975203999998</v>
          </cell>
          <cell r="AK100">
            <v>56.3466863499998</v>
          </cell>
          <cell r="AL100">
            <v>-36.313629770001171</v>
          </cell>
          <cell r="AM100">
            <v>32.204422740001064</v>
          </cell>
          <cell r="AN100">
            <v>52.604379479999807</v>
          </cell>
          <cell r="AO100">
            <v>60.617412269998567</v>
          </cell>
          <cell r="AP100">
            <v>483.087784190001</v>
          </cell>
          <cell r="AQ100">
            <v>-606.38732245999836</v>
          </cell>
          <cell r="AR100">
            <v>66.268083119998664</v>
          </cell>
          <cell r="AS100">
            <v>78.420180119999713</v>
          </cell>
          <cell r="AT100">
            <v>124.04098382000029</v>
          </cell>
          <cell r="AU100">
            <v>76.962877860000845</v>
          </cell>
          <cell r="AV100">
            <v>175.65507059999891</v>
          </cell>
          <cell r="AW100">
            <v>78.003391310000552</v>
          </cell>
          <cell r="AX100">
            <v>77.286752019999767</v>
          </cell>
          <cell r="AY100">
            <v>41.82724312999926</v>
          </cell>
          <cell r="AZ100">
            <v>96.22485929999948</v>
          </cell>
          <cell r="BA100">
            <v>94.35966295000253</v>
          </cell>
          <cell r="BB100">
            <v>78.218582329999663</v>
          </cell>
          <cell r="BC100">
            <v>9.9775038999996468</v>
          </cell>
          <cell r="BD100">
            <v>54.248478819999036</v>
          </cell>
          <cell r="BE100">
            <v>37.389518740000312</v>
          </cell>
          <cell r="BF100">
            <v>70.368733809999867</v>
          </cell>
          <cell r="BG100">
            <v>-5.1862957899993489</v>
          </cell>
          <cell r="BH100">
            <v>79.953912529998888</v>
          </cell>
          <cell r="BI100">
            <v>15.192888260001382</v>
          </cell>
          <cell r="BJ100">
            <v>50.548939829999654</v>
          </cell>
          <cell r="BK100">
            <v>-18.388439800000924</v>
          </cell>
          <cell r="BL100">
            <v>62.625608990000728</v>
          </cell>
          <cell r="BM100">
            <v>-115.91758772999947</v>
          </cell>
          <cell r="BN100">
            <v>170.97104920999936</v>
          </cell>
          <cell r="BO100">
            <v>1.67885521000062</v>
          </cell>
          <cell r="BP100">
            <v>42.761794259999988</v>
          </cell>
          <cell r="BQ100">
            <v>145.66312694999942</v>
          </cell>
          <cell r="BR100">
            <v>49.814268190000803</v>
          </cell>
          <cell r="BS100">
            <v>38.619176069999412</v>
          </cell>
          <cell r="BT100">
            <v>69.649935759999607</v>
          </cell>
          <cell r="BU100">
            <v>28.131414469999982</v>
          </cell>
          <cell r="BV100">
            <v>1.8787949899997329</v>
          </cell>
          <cell r="BW100">
            <v>-17.988865100000112</v>
          </cell>
          <cell r="BX100">
            <v>3.2180079299996578</v>
          </cell>
          <cell r="BY100">
            <v>-50.192815889998201</v>
          </cell>
          <cell r="BZ100">
            <v>97.773251880000316</v>
          </cell>
          <cell r="CA100">
            <v>-0.65204159000131767</v>
          </cell>
          <cell r="CB100">
            <v>-1.8323205199994845</v>
          </cell>
          <cell r="CC100">
            <v>83.767638929999521</v>
          </cell>
          <cell r="CD100">
            <v>31.83387594999931</v>
          </cell>
          <cell r="CE100">
            <v>117.56517531999998</v>
          </cell>
          <cell r="CF100">
            <v>111.18282571000054</v>
          </cell>
          <cell r="CG100">
            <v>72.547954390000086</v>
          </cell>
          <cell r="CH100">
            <v>-11.842085740000584</v>
          </cell>
          <cell r="CI100">
            <v>73.059395390000645</v>
          </cell>
          <cell r="CJ100">
            <v>50.635371700000178</v>
          </cell>
          <cell r="CK100">
            <v>78.813798610000049</v>
          </cell>
          <cell r="CL100">
            <v>99.835221549999005</v>
          </cell>
          <cell r="CM100">
            <v>4.2133505700003298</v>
          </cell>
          <cell r="CN100">
            <v>63.41993377000108</v>
          </cell>
          <cell r="CO100">
            <v>79.424904569999853</v>
          </cell>
          <cell r="CP100">
            <v>131.02890606000074</v>
          </cell>
          <cell r="CQ100">
            <v>163.11226286999772</v>
          </cell>
          <cell r="CR100">
            <v>33.311090200000763</v>
          </cell>
          <cell r="CS100">
            <v>90.632868510001572</v>
          </cell>
          <cell r="CT100">
            <v>38.539783079999324</v>
          </cell>
          <cell r="CU100">
            <v>54.104479310000897</v>
          </cell>
          <cell r="CV100">
            <v>63.450701639998442</v>
          </cell>
          <cell r="CW100">
            <v>162.81489779999902</v>
          </cell>
          <cell r="CX100">
            <v>54.057508280002367</v>
          </cell>
          <cell r="CY100">
            <v>16.760477100000571</v>
          </cell>
          <cell r="CZ100">
            <v>42.722448629998325</v>
          </cell>
          <cell r="DA100">
            <v>142.91166418999819</v>
          </cell>
          <cell r="DB100">
            <v>81.559311210001397</v>
          </cell>
          <cell r="DC100">
            <v>84.986961489999885</v>
          </cell>
          <cell r="DD100">
            <v>79.338141259999247</v>
          </cell>
          <cell r="DE100">
            <v>21.407324140000128</v>
          </cell>
          <cell r="DF100">
            <v>34.362164690001009</v>
          </cell>
          <cell r="DG100">
            <v>-4.172114099999817</v>
          </cell>
          <cell r="DH100">
            <v>93.519568859999708</v>
          </cell>
          <cell r="DI100">
            <v>59.188179119999404</v>
          </cell>
          <cell r="DJ100">
            <v>243.44520555000054</v>
          </cell>
          <cell r="DK100">
            <v>65.921920250002586</v>
          </cell>
          <cell r="DL100">
            <v>9.0601329599976452</v>
          </cell>
          <cell r="DM100">
            <v>51.015894629999821</v>
          </cell>
          <cell r="DN100">
            <v>33.342442550001579</v>
          </cell>
          <cell r="DO100">
            <v>116.13285039000039</v>
          </cell>
          <cell r="DP100">
            <v>48.191626259997065</v>
          </cell>
          <cell r="DQ100">
            <v>64.126412040001014</v>
          </cell>
          <cell r="DR100">
            <v>61.602297709998311</v>
          </cell>
          <cell r="DS100">
            <v>-42.969628610000655</v>
          </cell>
          <cell r="DT100">
            <v>70.741792619999615</v>
          </cell>
          <cell r="DU100">
            <v>105.08960282999942</v>
          </cell>
          <cell r="DV100">
            <v>76.403726200000165</v>
          </cell>
          <cell r="DW100">
            <v>101.89874371000406</v>
          </cell>
          <cell r="DX100">
            <v>59.722351360000175</v>
          </cell>
          <cell r="DY100">
            <v>64.645056210001712</v>
          </cell>
          <cell r="DZ100">
            <v>57.350677910000741</v>
          </cell>
          <cell r="EA100">
            <v>128.13637043999734</v>
          </cell>
          <cell r="EB100">
            <v>84.18765550000353</v>
          </cell>
          <cell r="EC100">
            <v>89.07978565999656</v>
          </cell>
          <cell r="ED100">
            <v>69.437420610000117</v>
          </cell>
          <cell r="EE100">
            <v>89.229532370003653</v>
          </cell>
          <cell r="EF100">
            <v>69.997508739996192</v>
          </cell>
          <cell r="EG100">
            <v>55.630372980001994</v>
          </cell>
          <cell r="EH100">
            <v>111.45222439999816</v>
          </cell>
          <cell r="EI100">
            <v>81.390082379999512</v>
          </cell>
          <cell r="EJ100">
            <v>64.824004000000059</v>
          </cell>
          <cell r="EK100">
            <v>57.68845095999859</v>
          </cell>
          <cell r="EL100">
            <v>65.435777540002164</v>
          </cell>
          <cell r="EM100">
            <v>151.44254560000081</v>
          </cell>
          <cell r="EN100">
            <v>133.93150937999781</v>
          </cell>
          <cell r="EO100">
            <v>25.908658220001598</v>
          </cell>
          <cell r="EP100">
            <v>1.3328844299994671</v>
          </cell>
          <cell r="EQ100">
            <v>5.5666869100077747</v>
          </cell>
          <cell r="ER100">
            <v>-232.25283493000825</v>
          </cell>
          <cell r="ES100">
            <v>126.17281829000422</v>
          </cell>
          <cell r="ET100">
            <v>119.21567209999739</v>
          </cell>
          <cell r="EU100">
            <v>42.549901839996892</v>
          </cell>
          <cell r="EV100">
            <v>-35.010168829996474</v>
          </cell>
          <cell r="EW100">
            <v>127.39537119999841</v>
          </cell>
          <cell r="EX100">
            <v>119.7636611300004</v>
          </cell>
          <cell r="EY100">
            <v>97.810305759996481</v>
          </cell>
          <cell r="EZ100">
            <v>16.506819990001532</v>
          </cell>
          <cell r="FA100">
            <v>16.456449159999465</v>
          </cell>
          <cell r="FB100">
            <v>113.08876463000161</v>
          </cell>
          <cell r="FC100">
            <v>31.883254730002591</v>
          </cell>
          <cell r="FD100">
            <v>37.052884289996655</v>
          </cell>
          <cell r="FE100">
            <v>61.331290410002111</v>
          </cell>
          <cell r="FF100">
            <v>117.26973502999863</v>
          </cell>
        </row>
        <row r="101">
          <cell r="S101">
            <v>559.48195039000018</v>
          </cell>
          <cell r="T101">
            <v>55.750575999998325</v>
          </cell>
          <cell r="U101">
            <v>128.73875408999993</v>
          </cell>
          <cell r="V101">
            <v>635.27089059998787</v>
          </cell>
          <cell r="W101">
            <v>-217.643463349993</v>
          </cell>
          <cell r="X101">
            <v>68.822291140018024</v>
          </cell>
          <cell r="Y101">
            <v>-820.2928324999915</v>
          </cell>
          <cell r="Z101">
            <v>-260.82482337998044</v>
          </cell>
          <cell r="AA101">
            <v>-31.880190520044724</v>
          </cell>
          <cell r="AB101">
            <v>89.114901500015421</v>
          </cell>
          <cell r="AC101">
            <v>420.74254669997651</v>
          </cell>
          <cell r="AD101">
            <v>214.70431767001372</v>
          </cell>
          <cell r="AE101">
            <v>40.187664273331997</v>
          </cell>
          <cell r="AF101">
            <v>-11.856223866663512</v>
          </cell>
          <cell r="AG101">
            <v>-304.47951322666967</v>
          </cell>
          <cell r="AH101">
            <v>30.596050003333104</v>
          </cell>
          <cell r="AI101">
            <v>377.80044933333409</v>
          </cell>
          <cell r="AJ101">
            <v>247.030682443334</v>
          </cell>
          <cell r="AK101">
            <v>-371.57309237666732</v>
          </cell>
          <cell r="AL101">
            <v>-88.091531536666778</v>
          </cell>
          <cell r="AM101">
            <v>293.866041283333</v>
          </cell>
          <cell r="AN101">
            <v>101.45925122333242</v>
          </cell>
          <cell r="AO101">
            <v>140.47882450333509</v>
          </cell>
          <cell r="AP101">
            <v>-70.573576206666473</v>
          </cell>
          <cell r="AQ101">
            <v>638.75057189000199</v>
          </cell>
          <cell r="AR101">
            <v>90.442879289998643</v>
          </cell>
          <cell r="AS101">
            <v>-162.21238296000047</v>
          </cell>
          <cell r="AT101">
            <v>-81.365401449998899</v>
          </cell>
          <cell r="AU101">
            <v>1929.3677710599995</v>
          </cell>
          <cell r="AV101">
            <v>-2250.4303494499991</v>
          </cell>
          <cell r="AW101">
            <v>-112.44452806000209</v>
          </cell>
          <cell r="AX101">
            <v>51.153183720001834</v>
          </cell>
          <cell r="AY101">
            <v>133.73688396999859</v>
          </cell>
          <cell r="AZ101">
            <v>-250.60268718000037</v>
          </cell>
          <cell r="BA101">
            <v>0.13807167999908643</v>
          </cell>
          <cell r="BB101">
            <v>-0.79257644999864851</v>
          </cell>
          <cell r="BC101">
            <v>374.99344355039466</v>
          </cell>
          <cell r="BD101">
            <v>-14.298740179604465</v>
          </cell>
          <cell r="BE101">
            <v>-127.87917905960649</v>
          </cell>
          <cell r="BF101">
            <v>-268.57812748960492</v>
          </cell>
          <cell r="BG101">
            <v>473.61600636039572</v>
          </cell>
          <cell r="BH101">
            <v>46.290254810392071</v>
          </cell>
          <cell r="BI101">
            <v>154.26340591039661</v>
          </cell>
          <cell r="BJ101">
            <v>-38.208378179604551</v>
          </cell>
          <cell r="BK101">
            <v>121.25270532039394</v>
          </cell>
          <cell r="BL101">
            <v>75.028722460395329</v>
          </cell>
          <cell r="BM101">
            <v>216.54471367039332</v>
          </cell>
          <cell r="BN101">
            <v>34.329577740396076</v>
          </cell>
          <cell r="BO101">
            <v>-208.91877898901112</v>
          </cell>
          <cell r="BP101">
            <v>86.785212800986301</v>
          </cell>
          <cell r="BQ101">
            <v>-421.64629199901447</v>
          </cell>
          <cell r="BR101">
            <v>45.374484530988013</v>
          </cell>
          <cell r="BS101">
            <v>-54.664853849013582</v>
          </cell>
          <cell r="BT101">
            <v>468.88715755098656</v>
          </cell>
          <cell r="BU101">
            <v>596.26316039098765</v>
          </cell>
          <cell r="BV101">
            <v>598.73843377098819</v>
          </cell>
          <cell r="BW101">
            <v>-486.35068082901489</v>
          </cell>
          <cell r="BX101">
            <v>110.11875586098716</v>
          </cell>
          <cell r="BY101">
            <v>160.25072572098816</v>
          </cell>
          <cell r="BZ101">
            <v>398.13486013098452</v>
          </cell>
          <cell r="CA101">
            <v>-155.24678314833119</v>
          </cell>
          <cell r="CB101">
            <v>42.595517941665186</v>
          </cell>
          <cell r="CC101">
            <v>26.003872151665771</v>
          </cell>
          <cell r="CD101">
            <v>54.411699601666982</v>
          </cell>
          <cell r="CE101">
            <v>-135.31550508833249</v>
          </cell>
          <cell r="CF101">
            <v>67.354339941668826</v>
          </cell>
          <cell r="CG101">
            <v>-84.486112488334712</v>
          </cell>
          <cell r="CH101">
            <v>310.48835579166649</v>
          </cell>
          <cell r="CI101">
            <v>-389.20327170833497</v>
          </cell>
          <cell r="CJ101">
            <v>-378.44339024832976</v>
          </cell>
          <cell r="CK101">
            <v>195.00121442166255</v>
          </cell>
          <cell r="CL101">
            <v>-114.59973753833066</v>
          </cell>
          <cell r="CM101">
            <v>-14.222339063332932</v>
          </cell>
          <cell r="CN101">
            <v>229.48779302666566</v>
          </cell>
          <cell r="CO101">
            <v>434.04072215666508</v>
          </cell>
          <cell r="CP101">
            <v>-59.468744973332626</v>
          </cell>
          <cell r="CQ101">
            <v>97.119693836668375</v>
          </cell>
          <cell r="CR101">
            <v>77.832782576664769</v>
          </cell>
          <cell r="CS101">
            <v>-208.50273296333242</v>
          </cell>
          <cell r="CT101">
            <v>51.445375696665387</v>
          </cell>
          <cell r="CU101">
            <v>491.86982318666969</v>
          </cell>
          <cell r="CV101">
            <v>-124.44626133333625</v>
          </cell>
          <cell r="CW101">
            <v>410.99115512666805</v>
          </cell>
          <cell r="CX101">
            <v>-255.04983218333328</v>
          </cell>
          <cell r="CY101">
            <v>388.4804038392586</v>
          </cell>
          <cell r="CZ101">
            <v>-25.670513930724702</v>
          </cell>
          <cell r="DA101">
            <v>-200.25647186050034</v>
          </cell>
          <cell r="DB101">
            <v>25.072081880953586</v>
          </cell>
          <cell r="DC101">
            <v>-7.4578921827041995</v>
          </cell>
          <cell r="DD101">
            <v>-168.1622972504471</v>
          </cell>
          <cell r="DE101">
            <v>-27.676433467901315</v>
          </cell>
          <cell r="DF101">
            <v>1281.1642153545245</v>
          </cell>
          <cell r="DG101">
            <v>66.350345972075957</v>
          </cell>
          <cell r="DH101">
            <v>-573.13538576362453</v>
          </cell>
          <cell r="DI101">
            <v>425.69369292560441</v>
          </cell>
          <cell r="DJ101">
            <v>447.71388445444427</v>
          </cell>
          <cell r="DK101">
            <v>174.60172890340073</v>
          </cell>
          <cell r="DL101">
            <v>-514.30611342214797</v>
          </cell>
          <cell r="DM101">
            <v>-34.483771617504317</v>
          </cell>
          <cell r="DN101">
            <v>100.17642011241514</v>
          </cell>
          <cell r="DO101">
            <v>51.476522879125696</v>
          </cell>
          <cell r="DP101">
            <v>-461.85088277877003</v>
          </cell>
          <cell r="DQ101">
            <v>179.31514933335529</v>
          </cell>
          <cell r="DR101">
            <v>-112.74933879680066</v>
          </cell>
          <cell r="DS101">
            <v>260.77503839350356</v>
          </cell>
          <cell r="DT101">
            <v>122.80626369499441</v>
          </cell>
          <cell r="DU101">
            <v>807.7654784448024</v>
          </cell>
          <cell r="DV101">
            <v>-220.88442750542526</v>
          </cell>
          <cell r="DW101">
            <v>1002.596517750002</v>
          </cell>
          <cell r="DX101">
            <v>444.81309025999326</v>
          </cell>
          <cell r="DY101">
            <v>-597.67614545000106</v>
          </cell>
          <cell r="DZ101">
            <v>1255.114445570005</v>
          </cell>
          <cell r="EA101">
            <v>-413.16402234000088</v>
          </cell>
          <cell r="EB101">
            <v>-1272.6250050899998</v>
          </cell>
          <cell r="EC101">
            <v>-199.76367803999892</v>
          </cell>
          <cell r="ED101">
            <v>437.25935549999849</v>
          </cell>
          <cell r="EE101">
            <v>-322.41984167999908</v>
          </cell>
          <cell r="EF101">
            <v>47.381575509993127</v>
          </cell>
          <cell r="EG101">
            <v>501.46167702000639</v>
          </cell>
          <cell r="EH101">
            <v>-47.324844140001119</v>
          </cell>
          <cell r="EI101">
            <v>122.41309321999506</v>
          </cell>
          <cell r="EJ101">
            <v>350.91061066000293</v>
          </cell>
          <cell r="EK101">
            <v>56.748113890000241</v>
          </cell>
          <cell r="EL101">
            <v>569.01948268999877</v>
          </cell>
          <cell r="EM101">
            <v>-82.830414849995577</v>
          </cell>
          <cell r="EN101">
            <v>157.53727120999429</v>
          </cell>
          <cell r="EO101">
            <v>596.58675163000225</v>
          </cell>
          <cell r="EP101">
            <v>611.72815981399617</v>
          </cell>
          <cell r="EQ101">
            <v>60.408130605999759</v>
          </cell>
          <cell r="ER101">
            <v>12.567883370005802</v>
          </cell>
          <cell r="ES101">
            <v>436.0387208899956</v>
          </cell>
          <cell r="ET101">
            <v>-430.24768657999448</v>
          </cell>
          <cell r="EU101">
            <v>4.5726160599915602</v>
          </cell>
          <cell r="EV101">
            <v>300.37325669000165</v>
          </cell>
          <cell r="EW101">
            <v>-1728.6276066400005</v>
          </cell>
          <cell r="EX101">
            <v>515.74941281000065</v>
          </cell>
          <cell r="EY101">
            <v>-429.13114605999908</v>
          </cell>
          <cell r="EZ101">
            <v>144.39847379000275</v>
          </cell>
          <cell r="FA101">
            <v>1160.7820636599972</v>
          </cell>
          <cell r="FB101">
            <v>-633.46473858999707</v>
          </cell>
          <cell r="FC101">
            <v>-298.55464445000507</v>
          </cell>
          <cell r="FD101">
            <v>102.72401860000537</v>
          </cell>
          <cell r="FE101">
            <v>-484.35660519000157</v>
          </cell>
          <cell r="FF101">
            <v>406.93356488000063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3" t="s">
        <v>707</v>
      </c>
      <c r="E2" s="743"/>
      <c r="F2" s="743"/>
      <c r="G2" s="743"/>
      <c r="H2" s="743"/>
      <c r="I2" s="743"/>
      <c r="J2" s="743"/>
      <c r="K2" s="743"/>
      <c r="L2" s="743"/>
      <c r="M2" s="743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4" t="s">
        <v>708</v>
      </c>
      <c r="E3" s="744"/>
      <c r="F3" s="744"/>
      <c r="G3" s="744"/>
      <c r="H3" s="744"/>
      <c r="I3" s="744"/>
      <c r="J3" s="744"/>
      <c r="K3" s="744"/>
      <c r="L3" s="744"/>
      <c r="M3" s="744"/>
      <c r="N3" s="719"/>
      <c r="O3" s="719"/>
      <c r="P3" s="719"/>
      <c r="Q3" s="719"/>
      <c r="S3" s="718"/>
      <c r="T3" s="718"/>
      <c r="U3" s="718"/>
    </row>
    <row r="4" spans="2:21" ht="21" x14ac:dyDescent="0.35">
      <c r="D4" s="745" t="s">
        <v>727</v>
      </c>
      <c r="E4" s="745"/>
      <c r="F4" s="745"/>
      <c r="G4" s="745"/>
      <c r="H4" s="745"/>
      <c r="I4" s="745"/>
      <c r="J4" s="745"/>
      <c r="K4" s="745"/>
      <c r="L4" s="745"/>
      <c r="M4" s="745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6"/>
      <c r="F5" s="746"/>
      <c r="G5" s="746"/>
      <c r="H5" s="746"/>
      <c r="I5" s="746"/>
      <c r="J5" s="746"/>
      <c r="K5" s="746"/>
      <c r="L5" s="746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7" t="s">
        <v>710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</row>
    <row r="11" spans="2:21" ht="32.25" customHeight="1" thickBot="1" x14ac:dyDescent="0.3">
      <c r="B11" s="737" t="s">
        <v>711</v>
      </c>
      <c r="C11" s="738"/>
      <c r="D11" s="738"/>
      <c r="E11" s="738"/>
      <c r="F11" s="738"/>
      <c r="G11" s="738"/>
      <c r="H11" s="738"/>
      <c r="I11" s="739"/>
      <c r="J11" s="740" t="s">
        <v>712</v>
      </c>
      <c r="K11" s="741"/>
      <c r="L11" s="741"/>
      <c r="M11" s="741"/>
      <c r="N11" s="741"/>
      <c r="O11" s="742"/>
    </row>
    <row r="12" spans="2:21" ht="40.5" customHeight="1" x14ac:dyDescent="0.25">
      <c r="B12" s="759" t="s">
        <v>713</v>
      </c>
      <c r="C12" s="760"/>
      <c r="D12" s="760"/>
      <c r="E12" s="761"/>
      <c r="F12" s="762" t="s">
        <v>714</v>
      </c>
      <c r="G12" s="763"/>
      <c r="H12" s="764"/>
      <c r="I12" s="725" t="s">
        <v>184</v>
      </c>
      <c r="J12" s="765" t="s">
        <v>715</v>
      </c>
      <c r="K12" s="766"/>
      <c r="L12" s="767" t="s">
        <v>716</v>
      </c>
      <c r="M12" s="767" t="s">
        <v>717</v>
      </c>
      <c r="N12" s="769" t="s">
        <v>718</v>
      </c>
      <c r="O12" s="750" t="s">
        <v>719</v>
      </c>
    </row>
    <row r="13" spans="2:21" ht="87.75" customHeight="1" thickBot="1" x14ac:dyDescent="0.3">
      <c r="B13" s="752" t="s">
        <v>720</v>
      </c>
      <c r="C13" s="753"/>
      <c r="D13" s="75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68"/>
      <c r="M13" s="768"/>
      <c r="N13" s="770"/>
      <c r="O13" s="751"/>
    </row>
    <row r="14" spans="2:21" ht="115.5" customHeight="1" x14ac:dyDescent="0.25">
      <c r="B14" s="755" t="s">
        <v>732</v>
      </c>
      <c r="C14" s="755"/>
      <c r="D14" s="755"/>
      <c r="E14" s="755"/>
      <c r="F14" s="755"/>
      <c r="G14" s="755"/>
      <c r="H14" s="755"/>
      <c r="I14" s="756"/>
      <c r="J14" s="756"/>
      <c r="K14" s="756"/>
      <c r="L14" s="756"/>
      <c r="M14" s="756"/>
      <c r="N14" s="756"/>
      <c r="O14" s="756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58" t="s">
        <v>725</v>
      </c>
      <c r="C20" s="758"/>
      <c r="D20" s="757" t="s">
        <v>726</v>
      </c>
      <c r="E20" s="757"/>
      <c r="F20" s="757"/>
      <c r="G20" s="757"/>
      <c r="H20" s="757"/>
      <c r="I20" s="757"/>
      <c r="J20" s="75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7"/>
      <c r="E21" s="757"/>
      <c r="F21" s="757"/>
      <c r="G21" s="757"/>
      <c r="H21" s="757"/>
      <c r="I21" s="757"/>
      <c r="J21" s="75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M48"/>
  <sheetViews>
    <sheetView zoomScale="90" zoomScaleNormal="90" workbookViewId="0">
      <pane xSplit="2" ySplit="6" topLeftCell="FA34" activePane="bottomRight" state="frozen"/>
      <selection activeCell="D4" sqref="D4:M4"/>
      <selection pane="topRight" activeCell="D4" sqref="D4:M4"/>
      <selection pane="bottomLeft" activeCell="D4" sqref="D4:M4"/>
      <selection pane="bottomRight" activeCell="FL43" sqref="FL4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6384" width="11.42578125" style="9"/>
  </cols>
  <sheetData>
    <row r="2" spans="2:169" ht="53.25" customHeight="1" x14ac:dyDescent="0.25">
      <c r="B2" s="686"/>
      <c r="FC2" s="708"/>
    </row>
    <row r="3" spans="2:169" ht="15.75" x14ac:dyDescent="0.25">
      <c r="B3" s="686" t="s">
        <v>679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f>-[58]StatisticDisc!R67</f>
        <v>-865.22228219988074</v>
      </c>
      <c r="D7" s="542">
        <f>-[58]StatisticDisc!S67</f>
        <v>821.1350066714308</v>
      </c>
      <c r="E7" s="542">
        <f>-[58]StatisticDisc!T67</f>
        <v>570.55301893251908</v>
      </c>
      <c r="F7" s="542">
        <f>-[58]StatisticDisc!U67</f>
        <v>-307.67096163285032</v>
      </c>
      <c r="G7" s="542">
        <f>-[58]StatisticDisc!V67</f>
        <v>84.738562046388324</v>
      </c>
      <c r="H7" s="542">
        <f>-[58]StatisticDisc!W67</f>
        <v>881.7774747667163</v>
      </c>
      <c r="I7" s="542">
        <f>-[58]StatisticDisc!X67</f>
        <v>96.754515154368619</v>
      </c>
      <c r="J7" s="542">
        <f>-[58]StatisticDisc!Y67</f>
        <v>835.67511499515012</v>
      </c>
      <c r="K7" s="542">
        <f>-[58]StatisticDisc!Z67</f>
        <v>723.15516410003693</v>
      </c>
      <c r="L7" s="542">
        <f>-[58]StatisticDisc!AA67</f>
        <v>768.96596561073193</v>
      </c>
      <c r="M7" s="542">
        <f>-[58]StatisticDisc!AB67</f>
        <v>1208.8544516735556</v>
      </c>
      <c r="N7" s="542">
        <f>-[58]StatisticDisc!AC67</f>
        <v>3089.2823956200323</v>
      </c>
      <c r="O7" s="542">
        <f t="shared" ref="O7:O43" si="0">+SUM(C7:N7)</f>
        <v>7907.9984257381984</v>
      </c>
      <c r="P7" s="573"/>
      <c r="Q7" s="542">
        <f>-[58]StatisticDisc!AD67</f>
        <v>-703.92639510686786</v>
      </c>
      <c r="R7" s="542">
        <f>-[58]StatisticDisc!AE67</f>
        <v>796.86498585935942</v>
      </c>
      <c r="S7" s="542">
        <f>-[58]StatisticDisc!AF67</f>
        <v>368.96714129823431</v>
      </c>
      <c r="T7" s="542">
        <f>-[58]StatisticDisc!AG67</f>
        <v>133.22279944044658</v>
      </c>
      <c r="U7" s="542">
        <f>-[58]StatisticDisc!AH67</f>
        <v>204.35953482291688</v>
      </c>
      <c r="V7" s="542">
        <f>-[58]StatisticDisc!AI67</f>
        <v>295.8577158231783</v>
      </c>
      <c r="W7" s="542">
        <f>-[58]StatisticDisc!AJ67</f>
        <v>714.76109252534479</v>
      </c>
      <c r="X7" s="542">
        <f>-[58]StatisticDisc!AK67</f>
        <v>842.90501122354272</v>
      </c>
      <c r="Y7" s="542">
        <f>-[58]StatisticDisc!AL67</f>
        <v>643.51091225473374</v>
      </c>
      <c r="Z7" s="542">
        <f>-[58]StatisticDisc!AM67</f>
        <v>974.10189594992744</v>
      </c>
      <c r="AA7" s="542">
        <f>-[58]StatisticDisc!AN67</f>
        <v>736.20271658281899</v>
      </c>
      <c r="AB7" s="542">
        <f>-[58]StatisticDisc!AO67</f>
        <v>3368.1969294780993</v>
      </c>
      <c r="AC7" s="542">
        <f t="shared" ref="AC7:AC43" si="1">+SUM(Q7:AB7)</f>
        <v>8375.0243401517346</v>
      </c>
      <c r="AD7" s="573"/>
      <c r="AE7" s="542">
        <f>-[58]StatisticDisc!AP67</f>
        <v>-639.23437576635797</v>
      </c>
      <c r="AF7" s="542">
        <f>-[58]StatisticDisc!AQ67</f>
        <v>243.1308506742439</v>
      </c>
      <c r="AG7" s="542">
        <f>-[58]StatisticDisc!AR67</f>
        <v>703.98246078169723</v>
      </c>
      <c r="AH7" s="542">
        <f>-[58]StatisticDisc!AS67</f>
        <v>-466.77619277028316</v>
      </c>
      <c r="AI7" s="542">
        <f>-[58]StatisticDisc!AT67</f>
        <v>570.05430523484256</v>
      </c>
      <c r="AJ7" s="542">
        <f>-[58]StatisticDisc!AU67</f>
        <v>518.43528567954172</v>
      </c>
      <c r="AK7" s="542">
        <f>-[58]StatisticDisc!AV67</f>
        <v>-405.21638135479861</v>
      </c>
      <c r="AL7" s="542">
        <f>-[58]StatisticDisc!AW67</f>
        <v>707.59322628970676</v>
      </c>
      <c r="AM7" s="542">
        <f>-[58]StatisticDisc!AX67</f>
        <v>634.74817837042383</v>
      </c>
      <c r="AN7" s="542">
        <f>-[58]StatisticDisc!AY67</f>
        <v>832.08253698106273</v>
      </c>
      <c r="AO7" s="542">
        <f>-[58]StatisticDisc!AZ67</f>
        <v>733.66601923423104</v>
      </c>
      <c r="AP7" s="542">
        <f>-[58]StatisticDisc!BA67</f>
        <v>3296.2192687398929</v>
      </c>
      <c r="AQ7" s="542">
        <f t="shared" ref="AQ7:AQ43" si="2">+SUM(AE7:AP7)</f>
        <v>6728.6851820942029</v>
      </c>
      <c r="AR7" s="573"/>
      <c r="AS7" s="542">
        <f>-[58]StatisticDisc!BB67</f>
        <v>-295.34222739511551</v>
      </c>
      <c r="AT7" s="542">
        <f>-[58]StatisticDisc!BC67</f>
        <v>938.70054073736355</v>
      </c>
      <c r="AU7" s="542">
        <f>-[58]StatisticDisc!BD67</f>
        <v>1098.3791413543108</v>
      </c>
      <c r="AV7" s="542">
        <f>-[58]StatisticDisc!BE67</f>
        <v>51.210125005964528</v>
      </c>
      <c r="AW7" s="542">
        <f>-[58]StatisticDisc!BF67</f>
        <v>563.45934491190474</v>
      </c>
      <c r="AX7" s="542">
        <f>-[58]StatisticDisc!BG67</f>
        <v>801.28300980902441</v>
      </c>
      <c r="AY7" s="542">
        <f>-[58]StatisticDisc!BH67</f>
        <v>387.56053820917896</v>
      </c>
      <c r="AZ7" s="542">
        <f>-[58]StatisticDisc!BI67</f>
        <v>665.86802087536853</v>
      </c>
      <c r="BA7" s="542">
        <f>-[58]StatisticDisc!BJ67</f>
        <v>947.48472125440594</v>
      </c>
      <c r="BB7" s="542">
        <f>-[58]StatisticDisc!BK67</f>
        <v>709.33528984590657</v>
      </c>
      <c r="BC7" s="542">
        <f>-[58]StatisticDisc!BL67</f>
        <v>1254.9301515236407</v>
      </c>
      <c r="BD7" s="542">
        <f>-[58]StatisticDisc!BM67</f>
        <v>2986.3983066798673</v>
      </c>
      <c r="BE7" s="542">
        <f t="shared" ref="BE7:BE43" si="3">+SUM(AS7:BD7)</f>
        <v>10109.26696281182</v>
      </c>
      <c r="BF7" s="573"/>
      <c r="BG7" s="542">
        <f>-[58]StatisticDisc!BN67</f>
        <v>-700.08997094936558</v>
      </c>
      <c r="BH7" s="542">
        <f>-[58]StatisticDisc!BO67</f>
        <v>563.18561093627022</v>
      </c>
      <c r="BI7" s="542">
        <f>-[58]StatisticDisc!BP67</f>
        <v>943.01948486232914</v>
      </c>
      <c r="BJ7" s="542">
        <f>-[58]StatisticDisc!BQ67</f>
        <v>-26.735640379849428</v>
      </c>
      <c r="BK7" s="542">
        <f>-[58]StatisticDisc!BR67</f>
        <v>193.25151313036531</v>
      </c>
      <c r="BL7" s="542">
        <f>-[58]StatisticDisc!BS67</f>
        <v>563.95861292784275</v>
      </c>
      <c r="BM7" s="542">
        <f>-[58]StatisticDisc!BT67</f>
        <v>-102.95542337682855</v>
      </c>
      <c r="BN7" s="542">
        <f>-[58]StatisticDisc!BU67</f>
        <v>658.15624558765512</v>
      </c>
      <c r="BO7" s="542">
        <f>-[58]StatisticDisc!BV67</f>
        <v>45.881811572160586</v>
      </c>
      <c r="BP7" s="542">
        <f>-[58]StatisticDisc!BW67</f>
        <v>395.02606264210044</v>
      </c>
      <c r="BQ7" s="542">
        <f>-[58]StatisticDisc!BX67</f>
        <v>677.97376498313042</v>
      </c>
      <c r="BR7" s="542">
        <f>-[58]StatisticDisc!BY67</f>
        <v>2883.754434682894</v>
      </c>
      <c r="BS7" s="542">
        <f t="shared" ref="BS7:BS43" si="4">+SUM(BG7:BR7)</f>
        <v>6094.4265066187045</v>
      </c>
      <c r="BT7" s="573"/>
      <c r="BU7" s="542">
        <f>-[58]StatisticDisc!BZ67</f>
        <v>-696.9236107681977</v>
      </c>
      <c r="BV7" s="542">
        <f>-[58]StatisticDisc!CA67</f>
        <v>178.5580112008829</v>
      </c>
      <c r="BW7" s="542">
        <f>-[58]StatisticDisc!CB67</f>
        <v>442.72416087047259</v>
      </c>
      <c r="BX7" s="542">
        <f>-[58]StatisticDisc!CC67</f>
        <v>-247.06612634472503</v>
      </c>
      <c r="BY7" s="542">
        <f>-[58]StatisticDisc!CD67</f>
        <v>-137.05388641715263</v>
      </c>
      <c r="BZ7" s="542">
        <f>-[58]StatisticDisc!CE67</f>
        <v>309.83141256172985</v>
      </c>
      <c r="CA7" s="542">
        <f>-[58]StatisticDisc!CF67</f>
        <v>164.94055112346041</v>
      </c>
      <c r="CB7" s="542">
        <f>-[58]StatisticDisc!CG67</f>
        <v>30.98244715354349</v>
      </c>
      <c r="CC7" s="542">
        <f>-[58]StatisticDisc!CH67</f>
        <v>479.60861318402158</v>
      </c>
      <c r="CD7" s="542">
        <f>-[58]StatisticDisc!CI67</f>
        <v>206.25171671481894</v>
      </c>
      <c r="CE7" s="542">
        <f>-[58]StatisticDisc!CJ67</f>
        <v>-57.181062526223286</v>
      </c>
      <c r="CF7" s="542">
        <f>-[58]StatisticDisc!CK67</f>
        <v>2387.4580388999107</v>
      </c>
      <c r="CG7" s="542">
        <f t="shared" ref="CG7:CG43" si="5">+SUM(BU7:CF7)</f>
        <v>3062.1302656525418</v>
      </c>
      <c r="CH7" s="573"/>
      <c r="CI7" s="542">
        <f>-[58]StatisticDisc!CL67</f>
        <v>-465.52327068025579</v>
      </c>
      <c r="CJ7" s="542">
        <f>-[58]StatisticDisc!CM67</f>
        <v>140.49127387005228</v>
      </c>
      <c r="CK7" s="542">
        <f>-[58]StatisticDisc!CN67</f>
        <v>385.3810167212232</v>
      </c>
      <c r="CL7" s="542">
        <f>-[58]StatisticDisc!CO67</f>
        <v>-344.4261976437233</v>
      </c>
      <c r="CM7" s="542">
        <f>-[58]StatisticDisc!CP67</f>
        <v>-42.109780341473652</v>
      </c>
      <c r="CN7" s="542">
        <f>-[58]StatisticDisc!CQ67</f>
        <v>346.49181747101102</v>
      </c>
      <c r="CO7" s="542">
        <f>-[58]StatisticDisc!CR67</f>
        <v>534.24363992566214</v>
      </c>
      <c r="CP7" s="542">
        <f>-[58]StatisticDisc!CS67</f>
        <v>67.330535491362753</v>
      </c>
      <c r="CQ7" s="542">
        <f>-[58]StatisticDisc!CT67</f>
        <v>90.868197955177038</v>
      </c>
      <c r="CR7" s="542">
        <f>-[58]StatisticDisc!CU67</f>
        <v>155.29101426896978</v>
      </c>
      <c r="CS7" s="542">
        <f>-[58]StatisticDisc!CV67</f>
        <v>853.75157121003895</v>
      </c>
      <c r="CT7" s="542">
        <f>-[58]StatisticDisc!CW67</f>
        <v>2063.097894833787</v>
      </c>
      <c r="CU7" s="542">
        <f t="shared" ref="CU7:CU43" si="6">+SUM(CI7:CT7)</f>
        <v>3784.8877130818314</v>
      </c>
      <c r="CV7" s="573"/>
      <c r="CW7" s="542">
        <f>-[58]StatisticDisc!CX67</f>
        <v>-374.79267500863943</v>
      </c>
      <c r="CX7" s="542">
        <f>-[58]StatisticDisc!CY67</f>
        <v>114.53413473954834</v>
      </c>
      <c r="CY7" s="542">
        <f>-[58]StatisticDisc!CZ67</f>
        <v>-53.443937988041853</v>
      </c>
      <c r="CZ7" s="542">
        <f>-[58]StatisticDisc!DA67</f>
        <v>398.65938918795064</v>
      </c>
      <c r="DA7" s="542">
        <f>-[58]StatisticDisc!DB67</f>
        <v>850.71556234267427</v>
      </c>
      <c r="DB7" s="542">
        <f>-[58]StatisticDisc!DC67</f>
        <v>1093.3299988858466</v>
      </c>
      <c r="DC7" s="542">
        <f>-[58]StatisticDisc!DD67</f>
        <v>816.4424987155262</v>
      </c>
      <c r="DD7" s="542">
        <f>-[58]StatisticDisc!DE67</f>
        <v>760.23996230114153</v>
      </c>
      <c r="DE7" s="542">
        <f>-[58]StatisticDisc!DF67</f>
        <v>-204.35838448085497</v>
      </c>
      <c r="DF7" s="542">
        <f>-[58]StatisticDisc!DG67</f>
        <v>662.52732861264758</v>
      </c>
      <c r="DG7" s="542">
        <f>-[58]StatisticDisc!DH67</f>
        <v>449.4204596901036</v>
      </c>
      <c r="DH7" s="542">
        <f>-[58]StatisticDisc!DI67</f>
        <v>2578.9835549222034</v>
      </c>
      <c r="DI7" s="542">
        <f t="shared" ref="DI7:DI43" si="7">+SUM(CW7:DH7)</f>
        <v>7092.257891920106</v>
      </c>
      <c r="DJ7" s="573"/>
      <c r="DK7" s="542">
        <f>-[58]StatisticDisc!DJ67</f>
        <v>-322.07268925152039</v>
      </c>
      <c r="DL7" s="542">
        <f>-[58]StatisticDisc!DK67</f>
        <v>88.471043543474934</v>
      </c>
      <c r="DM7" s="542">
        <f>-[58]StatisticDisc!DL67</f>
        <v>122.86248604950288</v>
      </c>
      <c r="DN7" s="542">
        <f>-[58]StatisticDisc!DM67</f>
        <v>-413.17680121830244</v>
      </c>
      <c r="DO7" s="542">
        <f>-[58]StatisticDisc!DN67</f>
        <v>392.73532945380384</v>
      </c>
      <c r="DP7" s="542">
        <f>-[58]StatisticDisc!DO67</f>
        <v>-28.752006480445289</v>
      </c>
      <c r="DQ7" s="542">
        <f>-[58]StatisticDisc!DP67</f>
        <v>192.62571495008888</v>
      </c>
      <c r="DR7" s="542">
        <f>-[58]StatisticDisc!DQ67</f>
        <v>487.4851852756683</v>
      </c>
      <c r="DS7" s="542">
        <f>-[58]StatisticDisc!DR67</f>
        <v>-842.78270150690014</v>
      </c>
      <c r="DT7" s="542">
        <f>-[58]StatisticDisc!DS67</f>
        <v>-262.61520546664951</v>
      </c>
      <c r="DU7" s="542">
        <f>-[58]StatisticDisc!DT67</f>
        <v>-161.13244130173234</v>
      </c>
      <c r="DV7" s="542">
        <f>-[58]StatisticDisc!DU67</f>
        <v>2528.6654098593222</v>
      </c>
      <c r="DW7" s="542">
        <f t="shared" ref="DW7:DW43" si="8">+SUM(DK7:DV7)</f>
        <v>1782.3133239063109</v>
      </c>
      <c r="DX7" s="573"/>
      <c r="DY7" s="542">
        <f>-[58]StatisticDisc!DV67</f>
        <v>-672.89814802272622</v>
      </c>
      <c r="DZ7" s="542">
        <f>-[58]StatisticDisc!DW67</f>
        <v>303.2717550108955</v>
      </c>
      <c r="EA7" s="542">
        <f>-[58]StatisticDisc!DX67</f>
        <v>-487.92830014430319</v>
      </c>
      <c r="EB7" s="542">
        <f>-[58]StatisticDisc!DY67</f>
        <v>-379.34071232119504</v>
      </c>
      <c r="EC7" s="542">
        <f>-[58]StatisticDisc!DZ67</f>
        <v>-646.97734858431386</v>
      </c>
      <c r="ED7" s="542">
        <f>-[58]StatisticDisc!EA67</f>
        <v>60.200081966592279</v>
      </c>
      <c r="EE7" s="542">
        <f>-[58]StatisticDisc!EB67</f>
        <v>-120.32308936062827</v>
      </c>
      <c r="EF7" s="542">
        <f>-[58]StatisticDisc!EC67</f>
        <v>-37.063057535857752</v>
      </c>
      <c r="EG7" s="542">
        <f>-[58]StatisticDisc!ED67</f>
        <v>-465.21049012990625</v>
      </c>
      <c r="EH7" s="542">
        <f>-[58]StatisticDisc!EE67</f>
        <v>75.719982266893567</v>
      </c>
      <c r="EI7" s="542">
        <f>-[58]StatisticDisc!EF67</f>
        <v>378.11340996133913</v>
      </c>
      <c r="EJ7" s="542">
        <f>-[58]StatisticDisc!EG67</f>
        <v>2016.3863870684413</v>
      </c>
      <c r="EK7" s="542">
        <f t="shared" ref="EK7:EK43" si="9">+SUM(DY7:EJ7)</f>
        <v>23.950470175231203</v>
      </c>
      <c r="EL7" s="573"/>
      <c r="EM7" s="542">
        <f>-[58]StatisticDisc!EH67</f>
        <v>-797.65267003118561</v>
      </c>
      <c r="EN7" s="542">
        <f>-[58]StatisticDisc!EI67</f>
        <v>541.71230527213584</v>
      </c>
      <c r="EO7" s="542">
        <f>-[58]StatisticDisc!EJ67</f>
        <v>102.56010221905353</v>
      </c>
      <c r="EP7" s="542">
        <f>-[58]StatisticDisc!EK67</f>
        <v>-910.0375214727801</v>
      </c>
      <c r="EQ7" s="542">
        <f>-[58]StatisticDisc!EL67</f>
        <v>312.0432434582217</v>
      </c>
      <c r="ER7" s="542">
        <f>-[58]StatisticDisc!EM67</f>
        <v>395.43006166561872</v>
      </c>
      <c r="ES7" s="542">
        <f>-[58]StatisticDisc!EN67</f>
        <v>425.34309607784689</v>
      </c>
      <c r="ET7" s="542">
        <f>-[58]StatisticDisc!EO67</f>
        <v>654.23113811585472</v>
      </c>
      <c r="EU7" s="542">
        <f>-[58]StatisticDisc!EP67</f>
        <v>403.53530865537414</v>
      </c>
      <c r="EV7" s="542">
        <f>-[58]StatisticDisc!EQ67</f>
        <v>320.81136184763409</v>
      </c>
      <c r="EW7" s="542">
        <f>-[58]StatisticDisc!ER67</f>
        <v>853.7586901246973</v>
      </c>
      <c r="EX7" s="542">
        <f>-[58]StatisticDisc!ES67</f>
        <v>1971.9304278286991</v>
      </c>
      <c r="EY7" s="542">
        <f t="shared" ref="EY7:EY43" si="10">+SUM(EM7:EX7)</f>
        <v>4273.6655437611698</v>
      </c>
      <c r="EZ7" s="573"/>
      <c r="FA7" s="542">
        <f>-[58]StatisticDisc!ET67</f>
        <v>-373.88758150304466</v>
      </c>
      <c r="FB7" s="542">
        <f>-[58]StatisticDisc!EU67</f>
        <v>-580.48608633197364</v>
      </c>
      <c r="FC7" s="542">
        <f>-[58]StatisticDisc!EV67</f>
        <v>-183.92751586199665</v>
      </c>
      <c r="FD7" s="542">
        <f>-[58]StatisticDisc!EW67</f>
        <v>-645.76555641393907</v>
      </c>
      <c r="FE7" s="542">
        <f>-[58]StatisticDisc!EX67</f>
        <v>-361.82629163383081</v>
      </c>
      <c r="FF7" s="542">
        <f>-[58]StatisticDisc!EY67</f>
        <v>-214.91837888917416</v>
      </c>
      <c r="FG7" s="542">
        <f>-[58]StatisticDisc!EZ67</f>
        <v>511.89801224006351</v>
      </c>
      <c r="FH7" s="542">
        <f>-[58]StatisticDisc!FA67</f>
        <v>150.33531488583776</v>
      </c>
      <c r="FI7" s="542">
        <f>-[58]StatisticDisc!FB67</f>
        <v>224.36025706558121</v>
      </c>
      <c r="FJ7" s="542">
        <f>-[58]StatisticDisc!FC67</f>
        <v>316.69980938219032</v>
      </c>
      <c r="FK7" s="542">
        <f>-[58]StatisticDisc!FD67</f>
        <v>698.55221919943369</v>
      </c>
      <c r="FL7" s="542">
        <f>-[58]StatisticDisc!FE67</f>
        <v>2038.207580807471</v>
      </c>
      <c r="FM7" s="542">
        <f t="shared" ref="FM7:FM43" si="11">+SUM(FA7:FL7)</f>
        <v>1579.2417829466185</v>
      </c>
    </row>
    <row r="8" spans="2:169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</row>
    <row r="9" spans="2:169" ht="15.75" x14ac:dyDescent="0.25">
      <c r="B9" s="689" t="s">
        <v>618</v>
      </c>
      <c r="C9" s="709">
        <f>+[59]Amortizaciones!S64+[59]mFlows!S74+[59]Amortizaciones!S99+[59]Amortizaciones!S98</f>
        <v>52.354441790799996</v>
      </c>
      <c r="D9" s="709">
        <f>+[59]Amortizaciones!T64+[59]mFlows!T74+[59]Amortizaciones!T99+[59]Amortizaciones!T98</f>
        <v>19.920697819200001</v>
      </c>
      <c r="E9" s="709">
        <f>+[59]Amortizaciones!U64+[59]mFlows!U74+[59]Amortizaciones!U99+[59]Amortizaciones!U98</f>
        <v>72.028319479999993</v>
      </c>
      <c r="F9" s="709">
        <f>+[59]Amortizaciones!V64+[59]mFlows!V74+[59]Amortizaciones!V99+[59]Amortizaciones!V98</f>
        <v>46.212269270000007</v>
      </c>
      <c r="G9" s="709">
        <f>+[59]Amortizaciones!W64+[59]mFlows!W74+[59]Amortizaciones!W99+[59]Amortizaciones!W98</f>
        <v>51.374024829999996</v>
      </c>
      <c r="H9" s="709">
        <f>+[59]Amortizaciones!X64+[59]mFlows!X74+[59]Amortizaciones!X99+[59]Amortizaciones!X98</f>
        <v>19.953831679999997</v>
      </c>
      <c r="I9" s="709">
        <f>+[59]Amortizaciones!Y64+[59]mFlows!Y74+[59]Amortizaciones!Y99+[59]Amortizaciones!Y98</f>
        <v>55.514314349999992</v>
      </c>
      <c r="J9" s="709">
        <f>+[59]Amortizaciones!Z64+[59]mFlows!Z74+[59]Amortizaciones!Z99+[59]Amortizaciones!Z98</f>
        <v>171.28314507000002</v>
      </c>
      <c r="K9" s="709">
        <f>+[59]Amortizaciones!AA64+[59]mFlows!AA74+[59]Amortizaciones!AA99+[59]Amortizaciones!AA98</f>
        <v>104.78628492000001</v>
      </c>
      <c r="L9" s="709">
        <f>+[59]Amortizaciones!AB64+[59]mFlows!AB74+[59]Amortizaciones!AB99+[59]Amortizaciones!AB98</f>
        <v>142.76667374179996</v>
      </c>
      <c r="M9" s="709">
        <f>+[59]Amortizaciones!AC64+[59]mFlows!AC74+[59]Amortizaciones!AC99+[59]Amortizaciones!AC98</f>
        <v>19.338938122500004</v>
      </c>
      <c r="N9" s="709">
        <f>+[59]Amortizaciones!AD64+[59]mFlows!AD74+[59]Amortizaciones!AD99+[59]Amortizaciones!AD98</f>
        <v>98.368944629999987</v>
      </c>
      <c r="O9" s="518">
        <f t="shared" si="0"/>
        <v>853.90188570429996</v>
      </c>
      <c r="P9" s="519"/>
      <c r="Q9" s="709">
        <f>+[59]Amortizaciones!AE64+[59]mFlows!AE74+[59]Amortizaciones!AE99+[59]Amortizaciones!AE98</f>
        <v>23.081761456200002</v>
      </c>
      <c r="R9" s="709">
        <f>+[59]Amortizaciones!AF64+[59]mFlows!AF74+[59]Amortizaciones!AF99+[59]Amortizaciones!AF98</f>
        <v>18.23557881</v>
      </c>
      <c r="S9" s="709">
        <f>+[59]Amortizaciones!AG64+[59]mFlows!AG74+[59]Amortizaciones!AG99+[59]Amortizaciones!AG98</f>
        <v>21.136890489999999</v>
      </c>
      <c r="T9" s="709">
        <f>+[59]Amortizaciones!AH64+[59]mFlows!AH74+[59]Amortizaciones!AH99+[59]Amortizaciones!AH98</f>
        <v>122.81300527619999</v>
      </c>
      <c r="U9" s="709">
        <f>+[59]Amortizaciones!AI64+[59]mFlows!AI74+[59]Amortizaciones!AI99+[59]Amortizaciones!AI98</f>
        <v>155.10033532</v>
      </c>
      <c r="V9" s="709">
        <f>+[59]Amortizaciones!AJ64+[59]mFlows!AJ74+[59]Amortizaciones!AJ99+[59]Amortizaciones!AJ98</f>
        <v>442.24368567999994</v>
      </c>
      <c r="W9" s="709">
        <f>+[59]Amortizaciones!AK64+[59]mFlows!AK74+[59]Amortizaciones!AK99+[59]Amortizaciones!AK98</f>
        <v>273.51817812999991</v>
      </c>
      <c r="X9" s="709">
        <f>+[59]Amortizaciones!AL64+[59]mFlows!AL74+[59]Amortizaciones!AL99+[59]Amortizaciones!AL98</f>
        <v>137.44598460999998</v>
      </c>
      <c r="Y9" s="709">
        <f>+[59]Amortizaciones!AM64+[59]mFlows!AM74+[59]Amortizaciones!AM99+[59]Amortizaciones!AM98</f>
        <v>45.991927259999997</v>
      </c>
      <c r="Z9" s="709">
        <f>+[59]Amortizaciones!AN64+[59]mFlows!AN74+[59]Amortizaciones!AN99+[59]Amortizaciones!AN98</f>
        <v>41.61692145</v>
      </c>
      <c r="AA9" s="709">
        <f>+[59]Amortizaciones!AO64+[59]mFlows!AO74+[59]Amortizaciones!AO99+[59]Amortizaciones!AO98</f>
        <v>67.381444299999998</v>
      </c>
      <c r="AB9" s="709">
        <f>+[59]Amortizaciones!AP64+[59]mFlows!AP74+[59]Amortizaciones!AP99+[59]Amortizaciones!AP98</f>
        <v>85.493469430000033</v>
      </c>
      <c r="AC9" s="518">
        <f t="shared" si="1"/>
        <v>1434.0591822123997</v>
      </c>
      <c r="AD9" s="519"/>
      <c r="AE9" s="709">
        <f>+[59]Amortizaciones!AQ64+[59]mFlows!AQ74+[59]Amortizaciones!AQ99+[59]Amortizaciones!AQ98</f>
        <v>61.054652959999999</v>
      </c>
      <c r="AF9" s="709">
        <f>+[59]Amortizaciones!AR64+[59]mFlows!AR74+[59]Amortizaciones!AR99+[59]Amortizaciones!AR98</f>
        <v>564.25229893999995</v>
      </c>
      <c r="AG9" s="709">
        <f>+[59]Amortizaciones!AS64+[59]mFlows!AS74+[59]Amortizaciones!AS99+[59]Amortizaciones!AS98</f>
        <v>728.50101264</v>
      </c>
      <c r="AH9" s="709">
        <f>+[59]Amortizaciones!AT64+[59]mFlows!AT74+[59]Amortizaciones!AT99+[59]Amortizaciones!AT98</f>
        <v>391.25215983999999</v>
      </c>
      <c r="AI9" s="709">
        <f>+[59]Amortizaciones!AU64+[59]mFlows!AU74+[59]Amortizaciones!AU99+[59]Amortizaciones!AU98</f>
        <v>56.789940239999993</v>
      </c>
      <c r="AJ9" s="709">
        <f>+[59]Amortizaciones!AV64+[59]mFlows!AV74+[59]Amortizaciones!AV99+[59]Amortizaciones!AV98</f>
        <v>220.16291974999999</v>
      </c>
      <c r="AK9" s="709">
        <f>+[59]Amortizaciones!AW64+[59]mFlows!AW74+[59]Amortizaciones!AW99+[59]Amortizaciones!AW98</f>
        <v>78.781916129999999</v>
      </c>
      <c r="AL9" s="709">
        <f>+[59]Amortizaciones!AX64+[59]mFlows!AX74+[59]Amortizaciones!AX99+[59]Amortizaciones!AX98</f>
        <v>52.562919140000005</v>
      </c>
      <c r="AM9" s="709">
        <f>+[59]Amortizaciones!AY64+[59]mFlows!AY74+[59]Amortizaciones!AY99+[59]Amortizaciones!AY98</f>
        <v>82.966257440000007</v>
      </c>
      <c r="AN9" s="709">
        <f>+[59]Amortizaciones!AZ64+[59]mFlows!AZ74+[59]Amortizaciones!AZ99+[59]Amortizaciones!AZ98</f>
        <v>18.123748469999995</v>
      </c>
      <c r="AO9" s="709">
        <f>+[59]Amortizaciones!BA64+[59]mFlows!BA74+[59]Amortizaciones!BA99+[59]Amortizaciones!BA98</f>
        <v>280.69686066000003</v>
      </c>
      <c r="AP9" s="709">
        <f>+[59]Amortizaciones!BB64+[59]mFlows!BB74+[59]Amortizaciones!BB99+[59]Amortizaciones!BB98</f>
        <v>891.93400824999992</v>
      </c>
      <c r="AQ9" s="518">
        <f t="shared" si="2"/>
        <v>3427.078694459999</v>
      </c>
      <c r="AR9" s="519"/>
      <c r="AS9" s="709">
        <f>+[59]Amortizaciones!BC64+[59]mFlows!BC74+[59]Amortizaciones!BC99+[59]Amortizaciones!BC98</f>
        <v>332.21516235999997</v>
      </c>
      <c r="AT9" s="709">
        <f>+[59]Amortizaciones!BD64+[59]mFlows!BD74+[59]Amortizaciones!BD99+[59]Amortizaciones!BD98</f>
        <v>111.79002640999998</v>
      </c>
      <c r="AU9" s="709">
        <f>+[59]Amortizaciones!BE64+[59]mFlows!BE74+[59]Amortizaciones!BE99+[59]Amortizaciones!BE98</f>
        <v>166.23453392999997</v>
      </c>
      <c r="AV9" s="709">
        <f>+[59]Amortizaciones!BF64+[59]mFlows!BF74+[59]Amortizaciones!BF99+[59]Amortizaciones!BF98</f>
        <v>1226.5196087799998</v>
      </c>
      <c r="AW9" s="709">
        <f>+[59]Amortizaciones!BG64+[59]mFlows!BG74+[59]Amortizaciones!BG99+[59]Amortizaciones!BG98</f>
        <v>735.71583096999996</v>
      </c>
      <c r="AX9" s="709">
        <f>+[59]Amortizaciones!BH64+[59]mFlows!BH74+[59]Amortizaciones!BH99+[59]Amortizaciones!BH98</f>
        <v>422.99382131999982</v>
      </c>
      <c r="AY9" s="709">
        <f>+[59]Amortizaciones!BI64+[59]mFlows!BI74+[59]Amortizaciones!BI99+[59]Amortizaciones!BI98</f>
        <v>186.02164979</v>
      </c>
      <c r="AZ9" s="709">
        <f>+[59]Amortizaciones!BJ64+[59]mFlows!BJ74+[59]Amortizaciones!BJ99+[59]Amortizaciones!BJ98</f>
        <v>471.89569615000005</v>
      </c>
      <c r="BA9" s="709">
        <f>+[59]Amortizaciones!BK64+[59]mFlows!BK74+[59]Amortizaciones!BK99+[59]Amortizaciones!BK98</f>
        <v>892.29966235999984</v>
      </c>
      <c r="BB9" s="709">
        <f>+[59]Amortizaciones!BL64+[59]mFlows!BL74+[59]Amortizaciones!BL99+[59]Amortizaciones!BL98</f>
        <v>389.48033615999987</v>
      </c>
      <c r="BC9" s="709">
        <f>+[59]Amortizaciones!BM64+[59]mFlows!BM74+[59]Amortizaciones!BM99+[59]Amortizaciones!BM98</f>
        <v>494.55714917</v>
      </c>
      <c r="BD9" s="709">
        <f>+[59]Amortizaciones!BN64+[59]mFlows!BN74+[59]Amortizaciones!BN99+[59]Amortizaciones!BN98</f>
        <v>413.47588170000017</v>
      </c>
      <c r="BE9" s="518">
        <f t="shared" si="3"/>
        <v>5843.1993591</v>
      </c>
      <c r="BF9" s="519"/>
      <c r="BG9" s="709">
        <f>+[59]Amortizaciones!BO64+[59]mFlows!BO74+[59]Amortizaciones!BO99+[59]Amortizaciones!BO98</f>
        <v>385.64081059</v>
      </c>
      <c r="BH9" s="709">
        <f>+[59]Amortizaciones!BP64+[59]mFlows!BP74+[59]Amortizaciones!BP99+[59]Amortizaciones!BP98</f>
        <v>619.95304612000018</v>
      </c>
      <c r="BI9" s="709">
        <f>+[59]Amortizaciones!BQ64+[59]mFlows!BQ74+[59]Amortizaciones!BQ99+[59]Amortizaciones!BQ98</f>
        <v>478.19820511</v>
      </c>
      <c r="BJ9" s="709">
        <f>+[59]Amortizaciones!BR64+[59]mFlows!BR74+[59]Amortizaciones!BR99+[59]Amortizaciones!BR98</f>
        <v>197.23642303000003</v>
      </c>
      <c r="BK9" s="709">
        <f>+[59]Amortizaciones!BS64+[59]mFlows!BS74+[59]Amortizaciones!BS99+[59]Amortizaciones!BS98</f>
        <v>2144.2097607600003</v>
      </c>
      <c r="BL9" s="709">
        <f>+[59]Amortizaciones!BT64+[59]mFlows!BT74+[59]Amortizaciones!BT99+[59]Amortizaciones!BT98</f>
        <v>21.873073380000001</v>
      </c>
      <c r="BM9" s="709">
        <f>+[59]Amortizaciones!BU64+[59]mFlows!BU74+[59]Amortizaciones!BU99+[59]Amortizaciones!BU98</f>
        <v>29.9708361</v>
      </c>
      <c r="BN9" s="709">
        <f>+[59]Amortizaciones!BV64+[59]mFlows!BV74+[59]Amortizaciones!BV99+[59]Amortizaciones!BV98</f>
        <v>67.876702569999992</v>
      </c>
      <c r="BO9" s="709">
        <f>+[59]Amortizaciones!BW64+[59]mFlows!BW74+[59]Amortizaciones!BW99+[59]Amortizaciones!BW98</f>
        <v>43.565953870000001</v>
      </c>
      <c r="BP9" s="709">
        <f>+[59]Amortizaciones!BX64+[59]mFlows!BX74+[59]Amortizaciones!BX99+[59]Amortizaciones!BX98</f>
        <v>18.448285440000003</v>
      </c>
      <c r="BQ9" s="709">
        <f>+[59]Amortizaciones!BY64+[59]mFlows!BY74+[59]Amortizaciones!BY99+[59]Amortizaciones!BY98</f>
        <v>15.137164140000003</v>
      </c>
      <c r="BR9" s="709">
        <f>+[59]Amortizaciones!BZ64+[59]mFlows!BZ74+[59]Amortizaciones!BZ99+[59]Amortizaciones!BZ98</f>
        <v>21.523603689999995</v>
      </c>
      <c r="BS9" s="518">
        <f t="shared" si="4"/>
        <v>4043.6338648000001</v>
      </c>
      <c r="BT9" s="519"/>
      <c r="BU9" s="709">
        <f>+[59]Amortizaciones!CA64+[59]mFlows!CA74+[59]Amortizaciones!CA99+[59]Amortizaciones!CA98</f>
        <v>18.325726860000003</v>
      </c>
      <c r="BV9" s="709">
        <f>+[59]Amortizaciones!CB64+[59]mFlows!CB74+[59]Amortizaciones!CB99+[59]Amortizaciones!CB98</f>
        <v>22.528505519999996</v>
      </c>
      <c r="BW9" s="709">
        <f>+[59]Amortizaciones!CC64+[59]mFlows!CC74+[59]Amortizaciones!CC99+[59]Amortizaciones!CC98</f>
        <v>421.60514397000003</v>
      </c>
      <c r="BX9" s="709">
        <f>+[59]Amortizaciones!CD64+[59]mFlows!CD74+[59]Amortizaciones!CD99+[59]Amortizaciones!CD98</f>
        <v>23.03885687</v>
      </c>
      <c r="BY9" s="709">
        <f>+[59]Amortizaciones!CE64+[59]mFlows!CE74+[59]Amortizaciones!CE99+[59]Amortizaciones!CE98</f>
        <v>100.51757030999997</v>
      </c>
      <c r="BZ9" s="709">
        <f>+[59]Amortizaciones!CF64+[59]mFlows!CF74+[59]Amortizaciones!CF99+[59]Amortizaciones!CF98</f>
        <v>28.82680646</v>
      </c>
      <c r="CA9" s="709">
        <f>+[59]Amortizaciones!CG64+[59]mFlows!CG74+[59]Amortizaciones!CG99+[59]Amortizaciones!CG98</f>
        <v>45.872623949999998</v>
      </c>
      <c r="CB9" s="709">
        <f>+[59]Amortizaciones!CH64+[59]mFlows!CH74+[59]Amortizaciones!CH99+[59]Amortizaciones!CH98</f>
        <v>38.479973659999999</v>
      </c>
      <c r="CC9" s="709">
        <f>+[59]Amortizaciones!CI64+[59]mFlows!CI74+[59]Amortizaciones!CI99+[59]Amortizaciones!CI98</f>
        <v>26.480288300000005</v>
      </c>
      <c r="CD9" s="709">
        <f>+[59]Amortizaciones!CJ64+[59]mFlows!CJ74+[59]Amortizaciones!CJ99+[59]Amortizaciones!CJ98</f>
        <v>232.19629896000001</v>
      </c>
      <c r="CE9" s="709">
        <f>+[59]Amortizaciones!CK64+[59]mFlows!CK74+[59]Amortizaciones!CK99+[59]Amortizaciones!CK98</f>
        <v>99.404235159999999</v>
      </c>
      <c r="CF9" s="709">
        <f>+[59]Amortizaciones!CL64+[59]mFlows!CL74+[59]Amortizaciones!CL99+[59]Amortizaciones!CL98</f>
        <v>436.05358182000003</v>
      </c>
      <c r="CG9" s="518">
        <f t="shared" si="5"/>
        <v>1493.3296118400003</v>
      </c>
      <c r="CH9" s="519"/>
      <c r="CI9" s="709">
        <f>+[59]Amortizaciones!CM64+[59]mFlows!CM74+[59]Amortizaciones!CM99+[59]Amortizaciones!CM98</f>
        <v>106.17137424000001</v>
      </c>
      <c r="CJ9" s="709">
        <f>+[59]Amortizaciones!CN64+[59]mFlows!CN74+[59]Amortizaciones!CN99+[59]Amortizaciones!CN98</f>
        <v>17.745740609999999</v>
      </c>
      <c r="CK9" s="709">
        <f>+[59]Amortizaciones!CO64+[59]mFlows!CO74+[59]Amortizaciones!CO99+[59]Amortizaciones!CO98</f>
        <v>138.28930098000001</v>
      </c>
      <c r="CL9" s="709">
        <f>+[59]Amortizaciones!CP64+[59]mFlows!CP74+[59]Amortizaciones!CP99+[59]Amortizaciones!CP98</f>
        <v>24.474292999999999</v>
      </c>
      <c r="CM9" s="709">
        <f>+[59]Amortizaciones!CQ64+[59]mFlows!CQ74+[59]Amortizaciones!CQ99+[59]Amortizaciones!CQ98</f>
        <v>70.637241870000025</v>
      </c>
      <c r="CN9" s="709">
        <f>+[59]Amortizaciones!CR64+[59]mFlows!CR74+[59]Amortizaciones!CR99+[59]Amortizaciones!CR98</f>
        <v>47.733400950000004</v>
      </c>
      <c r="CO9" s="709">
        <f>+[59]Amortizaciones!CS64+[59]mFlows!CS74+[59]Amortizaciones!CS99+[59]Amortizaciones!CS98</f>
        <v>22.454080310000005</v>
      </c>
      <c r="CP9" s="709">
        <f>+[59]Amortizaciones!CT64+[59]mFlows!CT74+[59]Amortizaciones!CT99+[59]Amortizaciones!CT98</f>
        <v>62.982442440000042</v>
      </c>
      <c r="CQ9" s="709">
        <f>+[59]Amortizaciones!CU64+[59]mFlows!CU74+[59]Amortizaciones!CU99+[59]Amortizaciones!CU98</f>
        <v>262.99056832000002</v>
      </c>
      <c r="CR9" s="709">
        <f>+[59]Amortizaciones!CV64+[59]mFlows!CV74+[59]Amortizaciones!CV99+[59]Amortizaciones!CV98</f>
        <v>335.3620220900001</v>
      </c>
      <c r="CS9" s="709">
        <f>+[59]Amortizaciones!CW64+[59]mFlows!CW74+[59]Amortizaciones!CW99+[59]Amortizaciones!CW98</f>
        <v>114.07039435000029</v>
      </c>
      <c r="CT9" s="709">
        <f>+[59]Amortizaciones!CX64+[59]mFlows!CX74+[59]Amortizaciones!CX99+[59]Amortizaciones!CX98</f>
        <v>173.37546828000001</v>
      </c>
      <c r="CU9" s="518">
        <f t="shared" si="6"/>
        <v>1376.2863274400004</v>
      </c>
      <c r="CV9" s="519"/>
      <c r="CW9" s="709">
        <f>+[59]Amortizaciones!CY64+[59]mFlows!CY74+[59]Amortizaciones!CY99+[59]Amortizaciones!CY98</f>
        <v>44.18613028</v>
      </c>
      <c r="CX9" s="709">
        <f>+[59]Amortizaciones!CZ64+[59]mFlows!CZ74+[59]Amortizaciones!CZ99+[59]Amortizaciones!CZ98</f>
        <v>16.064016889999998</v>
      </c>
      <c r="CY9" s="709">
        <f>+[59]Amortizaciones!DA64+[59]mFlows!DA74+[59]Amortizaciones!DA99+[59]Amortizaciones!DA98</f>
        <v>182.22490193000004</v>
      </c>
      <c r="CZ9" s="709">
        <f>+[59]Amortizaciones!DB64+[59]mFlows!DB74+[59]Amortizaciones!DB99+[59]Amortizaciones!DB98</f>
        <v>31.330938820000014</v>
      </c>
      <c r="DA9" s="709">
        <f>+[59]Amortizaciones!DC64+[59]mFlows!DC74+[59]Amortizaciones!DC99+[59]Amortizaciones!DC98</f>
        <v>54.058399740000063</v>
      </c>
      <c r="DB9" s="709">
        <f>+[59]Amortizaciones!DD64+[59]mFlows!DD74+[59]Amortizaciones!DD99+[59]Amortizaciones!DD98</f>
        <v>53.726777269999992</v>
      </c>
      <c r="DC9" s="709">
        <f>+[59]Amortizaciones!DE64+[59]mFlows!DE74+[59]Amortizaciones!DE99+[59]Amortizaciones!DE98</f>
        <v>45.805066030000006</v>
      </c>
      <c r="DD9" s="709">
        <f>+[59]Amortizaciones!DF64+[59]mFlows!DF74+[59]Amortizaciones!DF99+[59]Amortizaciones!DF98</f>
        <v>44.691684010000017</v>
      </c>
      <c r="DE9" s="709">
        <f>+[59]Amortizaciones!DG64+[59]mFlows!DG74+[59]Amortizaciones!DG99+[59]Amortizaciones!DG98</f>
        <v>75.342003630000008</v>
      </c>
      <c r="DF9" s="709">
        <f>+[59]Amortizaciones!DH64+[59]mFlows!DH74+[59]Amortizaciones!DH99+[59]Amortizaciones!DH98</f>
        <v>49.995243150000015</v>
      </c>
      <c r="DG9" s="709">
        <f>+[59]Amortizaciones!DI64+[59]mFlows!DI74+[59]Amortizaciones!DI99+[59]Amortizaciones!DI98</f>
        <v>99.899972140000017</v>
      </c>
      <c r="DH9" s="709">
        <f>+[59]Amortizaciones!DJ64+[59]mFlows!DJ74+[59]Amortizaciones!DJ99+[59]Amortizaciones!DJ98</f>
        <v>111.56817206089997</v>
      </c>
      <c r="DI9" s="518">
        <f t="shared" si="7"/>
        <v>808.89330595090019</v>
      </c>
      <c r="DJ9" s="519"/>
      <c r="DK9" s="709">
        <f>+[59]Amortizaciones!DK64+[59]mFlows!DK74+[59]Amortizaciones!DK99+[59]Amortizaciones!DK98</f>
        <v>381.22523021910001</v>
      </c>
      <c r="DL9" s="709">
        <f>+[59]Amortizaciones!DL64+[59]mFlows!DL74+[59]Amortizaciones!DL99+[59]Amortizaciones!DL98</f>
        <v>48.849363770000004</v>
      </c>
      <c r="DM9" s="709">
        <f>+[59]Amortizaciones!DM64+[59]mFlows!DM74+[59]Amortizaciones!DM99+[59]Amortizaciones!DM98</f>
        <v>114.52624371000002</v>
      </c>
      <c r="DN9" s="709">
        <f>+[59]Amortizaciones!DN64+[59]mFlows!DN74+[59]Amortizaciones!DN99+[59]Amortizaciones!DN98</f>
        <v>24.068150420000023</v>
      </c>
      <c r="DO9" s="709">
        <f>+[59]Amortizaciones!DO64+[59]mFlows!DO74+[59]Amortizaciones!DO99+[59]Amortizaciones!DO98</f>
        <v>68.094259070000021</v>
      </c>
      <c r="DP9" s="709">
        <f>+[59]Amortizaciones!DP64+[59]mFlows!DP74+[59]Amortizaciones!DP99+[59]Amortizaciones!DP98</f>
        <v>88.884952129999988</v>
      </c>
      <c r="DQ9" s="709">
        <f>+[59]Amortizaciones!DQ64+[59]mFlows!DQ74+[59]Amortizaciones!DQ99+[59]Amortizaciones!DQ98</f>
        <v>27.592626309999954</v>
      </c>
      <c r="DR9" s="709">
        <f>+[59]Amortizaciones!DR64+[59]mFlows!DR74+[59]Amortizaciones!DR99+[59]Amortizaciones!DR98</f>
        <v>19.938446130000028</v>
      </c>
      <c r="DS9" s="709">
        <f>+[59]Amortizaciones!DS64+[59]mFlows!DS74+[59]Amortizaciones!DS99+[59]Amortizaciones!DS98</f>
        <v>27.143422825600027</v>
      </c>
      <c r="DT9" s="709">
        <f>+[59]Amortizaciones!DT64+[59]mFlows!DT74+[59]Amortizaciones!DT99+[59]Amortizaciones!DT98</f>
        <v>373.86139846999987</v>
      </c>
      <c r="DU9" s="709">
        <f>+[59]Amortizaciones!DU64+[59]mFlows!DU74+[59]Amortizaciones!DU99+[59]Amortizaciones!DU98</f>
        <v>131.13878884000002</v>
      </c>
      <c r="DV9" s="709">
        <f>+[59]Amortizaciones!DV64+[59]mFlows!DV74+[59]Amortizaciones!DV99+[59]Amortizaciones!DV98</f>
        <v>87.38038973999997</v>
      </c>
      <c r="DW9" s="518">
        <f t="shared" si="8"/>
        <v>1392.7032716347001</v>
      </c>
      <c r="DX9" s="519"/>
      <c r="DY9" s="709">
        <f>+[59]Amortizaciones!DW64+[59]mFlows!DW74+[59]Amortizaciones!DW99+[59]Amortizaciones!DW98</f>
        <v>182.74552110999997</v>
      </c>
      <c r="DZ9" s="709">
        <f>+[59]Amortizaciones!DX64+[59]mFlows!DX74+[59]Amortizaciones!DX99+[59]Amortizaciones!DX98</f>
        <v>26.02023281999999</v>
      </c>
      <c r="EA9" s="709">
        <f>+[59]Amortizaciones!DY64+[59]mFlows!DY74+[59]Amortizaciones!DY99+[59]Amortizaciones!DY98</f>
        <v>67.387027579999994</v>
      </c>
      <c r="EB9" s="709">
        <f>+[59]Amortizaciones!DZ64+[59]mFlows!DZ74+[59]Amortizaciones!DZ99+[59]Amortizaciones!DZ98</f>
        <v>337.15627375000014</v>
      </c>
      <c r="EC9" s="709">
        <f>+[59]Amortizaciones!EA64+[59]mFlows!EA74+[59]Amortizaciones!EA99+[59]Amortizaciones!EA98</f>
        <v>27.573000570000026</v>
      </c>
      <c r="ED9" s="709">
        <f>+[59]Amortizaciones!EB64+[59]mFlows!EB74+[59]Amortizaciones!EB99+[59]Amortizaciones!EB98</f>
        <v>34.082619520000002</v>
      </c>
      <c r="EE9" s="709">
        <f>+[59]Amortizaciones!EC64+[59]mFlows!EC74+[59]Amortizaciones!EC99+[59]Amortizaciones!EC98</f>
        <v>14.877584370000019</v>
      </c>
      <c r="EF9" s="709">
        <f>+[59]Amortizaciones!ED64+[59]mFlows!ED74+[59]Amortizaciones!ED99+[59]Amortizaciones!ED98</f>
        <v>17.165243600000011</v>
      </c>
      <c r="EG9" s="709">
        <f>+[59]Amortizaciones!EE64+[59]mFlows!EE74+[59]Amortizaciones!EE99+[59]Amortizaciones!EE98</f>
        <v>32.255449710000015</v>
      </c>
      <c r="EH9" s="709">
        <f>+[59]Amortizaciones!EF64+[59]mFlows!EF74+[59]Amortizaciones!EF99+[59]Amortizaciones!EF98</f>
        <v>15.706018699999964</v>
      </c>
      <c r="EI9" s="709">
        <f>+[59]Amortizaciones!EG64+[59]mFlows!EG74+[59]Amortizaciones!EG99+[59]Amortizaciones!EG98</f>
        <v>57.93017193999998</v>
      </c>
      <c r="EJ9" s="709">
        <f>+[59]Amortizaciones!EH64+[59]mFlows!EH74+[59]Amortizaciones!EH99+[59]Amortizaciones!EH98</f>
        <v>83.093403669999958</v>
      </c>
      <c r="EK9" s="518">
        <f t="shared" si="9"/>
        <v>895.99254733999999</v>
      </c>
      <c r="EL9" s="519"/>
      <c r="EM9" s="709">
        <f>+[59]Amortizaciones!EI64+[59]mFlows!EI74+[59]Amortizaciones!EI99+[59]Amortizaciones!EI98</f>
        <v>126.55776173000001</v>
      </c>
      <c r="EN9" s="709">
        <f>+[59]Amortizaciones!EJ64+[59]mFlows!EJ74+[59]Amortizaciones!EJ99+[59]Amortizaciones!EJ98</f>
        <v>693.68526665000002</v>
      </c>
      <c r="EO9" s="709">
        <f>+[59]Amortizaciones!EK64+[59]mFlows!EK74+[59]Amortizaciones!EK99+[59]Amortizaciones!EK98</f>
        <v>144.32757227999997</v>
      </c>
      <c r="EP9" s="709">
        <f>+[59]Amortizaciones!EL64+[59]mFlows!EL74+[59]Amortizaciones!EL99+[59]Amortizaciones!EL98</f>
        <v>32.472275140000008</v>
      </c>
      <c r="EQ9" s="709">
        <f>+[59]Amortizaciones!EM64+[59]mFlows!EM74+[59]Amortizaciones!EM99+[59]Amortizaciones!EM98</f>
        <v>20.590590749999986</v>
      </c>
      <c r="ER9" s="709">
        <f>+[59]Amortizaciones!EN64+[59]mFlows!EN74+[59]Amortizaciones!EN99+[59]Amortizaciones!EN98</f>
        <v>37.419461020000028</v>
      </c>
      <c r="ES9" s="709">
        <f>+[59]Amortizaciones!EO64+[59]mFlows!EO74+[59]Amortizaciones!EO99+[59]Amortizaciones!EO98</f>
        <v>17.018099120000009</v>
      </c>
      <c r="ET9" s="709">
        <f>+[59]Amortizaciones!EP64+[59]mFlows!EP74+[59]Amortizaciones!EP99+[59]Amortizaciones!EP98</f>
        <v>64.071337290000031</v>
      </c>
      <c r="EU9" s="709">
        <f>+[59]Amortizaciones!EQ64+[59]mFlows!EQ74+[59]Amortizaciones!EQ99+[59]Amortizaciones!EQ98</f>
        <v>27.30411923000003</v>
      </c>
      <c r="EV9" s="709">
        <f>+[59]Amortizaciones!ER64+[59]mFlows!ER74+[59]Amortizaciones!ER99+[59]Amortizaciones!ER98</f>
        <v>34.524116300000003</v>
      </c>
      <c r="EW9" s="709">
        <f>+[59]Amortizaciones!ES64+[59]mFlows!ES74+[59]Amortizaciones!ES99+[59]Amortizaciones!ES98</f>
        <v>53.290622919999997</v>
      </c>
      <c r="EX9" s="709">
        <f>+[59]Amortizaciones!ET64+[59]mFlows!ET74+[59]Amortizaciones!ET99+[59]Amortizaciones!ET98</f>
        <v>50.011964999999968</v>
      </c>
      <c r="EY9" s="518">
        <f t="shared" si="10"/>
        <v>1301.27318743</v>
      </c>
      <c r="EZ9" s="519"/>
      <c r="FA9" s="709">
        <f>+[59]Amortizaciones!EU64+[59]mFlows!EU74+[59]Amortizaciones!EU99+[59]Amortizaciones!EU98</f>
        <v>3079.5164403499998</v>
      </c>
      <c r="FB9" s="709">
        <f>+[59]Amortizaciones!EV64+[59]mFlows!EV74+[59]Amortizaciones!EV99+[59]Amortizaciones!EV98</f>
        <v>125.04780289999999</v>
      </c>
      <c r="FC9" s="709">
        <f>+[59]Amortizaciones!EW64+[59]mFlows!EW74+[59]Amortizaciones!EW99+[59]Amortizaciones!EW98</f>
        <v>105.66801603000002</v>
      </c>
      <c r="FD9" s="709">
        <f>+[59]Amortizaciones!EX64+[59]mFlows!EX74+[59]Amortizaciones!EX99+[59]Amortizaciones!EX98</f>
        <v>782.54550455980018</v>
      </c>
      <c r="FE9" s="709">
        <f>+[59]Amortizaciones!EY64+[59]mFlows!EY74+[59]Amortizaciones!EY99+[59]Amortizaciones!EY98</f>
        <v>267.65292178000004</v>
      </c>
      <c r="FF9" s="709">
        <f>+[59]Amortizaciones!EZ64+[59]mFlows!EZ74+[59]Amortizaciones!EZ99+[59]Amortizaciones!EZ98</f>
        <v>24.979913829999994</v>
      </c>
      <c r="FG9" s="709">
        <f>+[59]Amortizaciones!FA64+[59]mFlows!FA74+[59]Amortizaciones!FA99+[59]Amortizaciones!FA98</f>
        <v>118.245303721</v>
      </c>
      <c r="FH9" s="709">
        <f>+[59]Amortizaciones!FB64+[59]mFlows!FB74+[59]Amortizaciones!FB99+[59]Amortizaciones!FB98</f>
        <v>23.205340900000024</v>
      </c>
      <c r="FI9" s="709">
        <f>+[59]Amortizaciones!FC64+[59]mFlows!FC74+[59]Amortizaciones!FC99+[59]Amortizaciones!FC98</f>
        <v>22.125492249999979</v>
      </c>
      <c r="FJ9" s="709">
        <f>+[59]Amortizaciones!FD64+[59]mFlows!FD74+[59]Amortizaciones!FD99+[59]Amortizaciones!FD98</f>
        <v>40.071294819999984</v>
      </c>
      <c r="FK9" s="709">
        <f>+[59]Amortizaciones!FE64+[59]mFlows!FE74+[59]Amortizaciones!FE99+[59]Amortizaciones!FE98</f>
        <v>30.171221912727283</v>
      </c>
      <c r="FL9" s="709">
        <f>+[59]Amortizaciones!FF64+[59]mFlows!FF74+[59]Amortizaciones!FF99+[59]Amortizaciones!FF98</f>
        <v>26.729101079999996</v>
      </c>
      <c r="FM9" s="518">
        <f t="shared" si="11"/>
        <v>4645.9583541335278</v>
      </c>
    </row>
    <row r="10" spans="2:169" ht="15.75" x14ac:dyDescent="0.25">
      <c r="B10" s="689" t="s">
        <v>43</v>
      </c>
      <c r="C10" s="518">
        <f t="shared" ref="C10:N10" si="25">+SUM(C11:C16)</f>
        <v>87.064725199197468</v>
      </c>
      <c r="D10" s="518">
        <f t="shared" si="25"/>
        <v>137.17644913623795</v>
      </c>
      <c r="E10" s="518">
        <f t="shared" si="25"/>
        <v>85.681271305992141</v>
      </c>
      <c r="F10" s="518">
        <f t="shared" si="25"/>
        <v>137.9915235851953</v>
      </c>
      <c r="G10" s="518">
        <f t="shared" si="25"/>
        <v>149.14056647338305</v>
      </c>
      <c r="H10" s="518">
        <f t="shared" si="25"/>
        <v>124.31149922219711</v>
      </c>
      <c r="I10" s="518">
        <f t="shared" si="25"/>
        <v>87.806143340692671</v>
      </c>
      <c r="J10" s="518">
        <f t="shared" si="25"/>
        <v>133.43669790764764</v>
      </c>
      <c r="K10" s="518">
        <f t="shared" si="25"/>
        <v>179.51984040477254</v>
      </c>
      <c r="L10" s="518">
        <f t="shared" si="25"/>
        <v>142.111350334598</v>
      </c>
      <c r="M10" s="518">
        <f t="shared" si="25"/>
        <v>150.18917670891335</v>
      </c>
      <c r="N10" s="518">
        <f t="shared" si="25"/>
        <v>284.84209663837783</v>
      </c>
      <c r="O10" s="518">
        <f t="shared" si="0"/>
        <v>1699.2713402572049</v>
      </c>
      <c r="P10" s="519"/>
      <c r="Q10" s="518">
        <f t="shared" ref="Q10:AB10" si="26">+SUM(Q11:Q16)</f>
        <v>231.69194466581399</v>
      </c>
      <c r="R10" s="518">
        <f t="shared" si="26"/>
        <v>279.70062350656457</v>
      </c>
      <c r="S10" s="518">
        <f t="shared" si="26"/>
        <v>386.4872236432202</v>
      </c>
      <c r="T10" s="518">
        <f t="shared" si="26"/>
        <v>293.30487273087357</v>
      </c>
      <c r="U10" s="518">
        <f t="shared" si="26"/>
        <v>291.39904331374134</v>
      </c>
      <c r="V10" s="518">
        <f t="shared" si="26"/>
        <v>286.87654664507295</v>
      </c>
      <c r="W10" s="518">
        <f t="shared" si="26"/>
        <v>133.583304245276</v>
      </c>
      <c r="X10" s="518">
        <f t="shared" si="26"/>
        <v>177.86911680842564</v>
      </c>
      <c r="Y10" s="518">
        <f t="shared" si="26"/>
        <v>644.94397711357374</v>
      </c>
      <c r="Z10" s="518">
        <f t="shared" si="26"/>
        <v>263.94703806009079</v>
      </c>
      <c r="AA10" s="518">
        <f t="shared" si="26"/>
        <v>202.38012588829341</v>
      </c>
      <c r="AB10" s="518">
        <f t="shared" si="26"/>
        <v>359.27875326439636</v>
      </c>
      <c r="AC10" s="518">
        <f t="shared" si="1"/>
        <v>3551.4625698853424</v>
      </c>
      <c r="AD10" s="519"/>
      <c r="AE10" s="518">
        <f t="shared" ref="AE10:AP10" si="27">+SUM(AE11:AE16)</f>
        <v>181.99439844633758</v>
      </c>
      <c r="AF10" s="518">
        <f t="shared" si="27"/>
        <v>175.17512347782426</v>
      </c>
      <c r="AG10" s="518">
        <f t="shared" si="27"/>
        <v>375.02135718737196</v>
      </c>
      <c r="AH10" s="518">
        <f t="shared" si="27"/>
        <v>246.31453024309658</v>
      </c>
      <c r="AI10" s="518">
        <f t="shared" si="27"/>
        <v>188.69396664482102</v>
      </c>
      <c r="AJ10" s="518">
        <f t="shared" si="27"/>
        <v>413.89915412515143</v>
      </c>
      <c r="AK10" s="518">
        <f t="shared" si="27"/>
        <v>172.7512987587337</v>
      </c>
      <c r="AL10" s="518">
        <f t="shared" si="27"/>
        <v>230.44796716183583</v>
      </c>
      <c r="AM10" s="518">
        <f t="shared" si="27"/>
        <v>383.34142726372227</v>
      </c>
      <c r="AN10" s="518">
        <f t="shared" si="27"/>
        <v>257.21194441009499</v>
      </c>
      <c r="AO10" s="518">
        <f t="shared" si="27"/>
        <v>200.48624114444573</v>
      </c>
      <c r="AP10" s="518">
        <f t="shared" si="27"/>
        <v>1154.9946413513737</v>
      </c>
      <c r="AQ10" s="518">
        <f t="shared" si="2"/>
        <v>3980.332050214809</v>
      </c>
      <c r="AR10" s="519"/>
      <c r="AS10" s="518">
        <f t="shared" ref="AS10:BD10" si="28">+SUM(AS11:AS16)</f>
        <v>157.69669387430434</v>
      </c>
      <c r="AT10" s="518">
        <f t="shared" si="28"/>
        <v>142.37090453036271</v>
      </c>
      <c r="AU10" s="518">
        <f t="shared" si="28"/>
        <v>415.00554694670097</v>
      </c>
      <c r="AV10" s="518">
        <f t="shared" si="28"/>
        <v>192.38567218041766</v>
      </c>
      <c r="AW10" s="518">
        <f t="shared" si="28"/>
        <v>252.85290215723518</v>
      </c>
      <c r="AX10" s="518">
        <f t="shared" si="28"/>
        <v>465.26557964208257</v>
      </c>
      <c r="AY10" s="518">
        <f t="shared" si="28"/>
        <v>168.03418333183177</v>
      </c>
      <c r="AZ10" s="518">
        <f t="shared" si="28"/>
        <v>228.51315967119049</v>
      </c>
      <c r="BA10" s="518">
        <f t="shared" si="28"/>
        <v>422.94378363058178</v>
      </c>
      <c r="BB10" s="518">
        <f t="shared" si="28"/>
        <v>243.4468803583608</v>
      </c>
      <c r="BC10" s="518">
        <f t="shared" si="28"/>
        <v>213.05228039217519</v>
      </c>
      <c r="BD10" s="518">
        <f t="shared" si="28"/>
        <v>498.02001986802827</v>
      </c>
      <c r="BE10" s="518">
        <f t="shared" si="3"/>
        <v>3399.5876065832722</v>
      </c>
      <c r="BF10" s="519"/>
      <c r="BG10" s="518">
        <f t="shared" ref="BG10:BR10" si="29">+SUM(BG11:BG16)</f>
        <v>485.4119323612789</v>
      </c>
      <c r="BH10" s="518">
        <f t="shared" si="29"/>
        <v>199.95870908746363</v>
      </c>
      <c r="BI10" s="518">
        <f t="shared" si="29"/>
        <v>614.40361134140949</v>
      </c>
      <c r="BJ10" s="518">
        <f t="shared" si="29"/>
        <v>200.54109495238185</v>
      </c>
      <c r="BK10" s="518">
        <f t="shared" si="29"/>
        <v>200.46612086002017</v>
      </c>
      <c r="BL10" s="518">
        <f t="shared" si="29"/>
        <v>543.66486874454097</v>
      </c>
      <c r="BM10" s="518">
        <f t="shared" si="29"/>
        <v>143.79300853594449</v>
      </c>
      <c r="BN10" s="518">
        <f t="shared" si="29"/>
        <v>198.21988457522301</v>
      </c>
      <c r="BO10" s="518">
        <f t="shared" si="29"/>
        <v>639.87775835400851</v>
      </c>
      <c r="BP10" s="518">
        <f t="shared" si="29"/>
        <v>319.48054981470108</v>
      </c>
      <c r="BQ10" s="518">
        <f t="shared" si="29"/>
        <v>208.24254163702693</v>
      </c>
      <c r="BR10" s="518">
        <f t="shared" si="29"/>
        <v>494.37288940853949</v>
      </c>
      <c r="BS10" s="518">
        <f t="shared" si="4"/>
        <v>4248.432969672539</v>
      </c>
      <c r="BT10" s="519"/>
      <c r="BU10" s="518">
        <f t="shared" ref="BU10:CF10" si="30">+SUM(BU11:BU16)</f>
        <v>205.18269331272657</v>
      </c>
      <c r="BV10" s="518">
        <f t="shared" si="30"/>
        <v>200.25685754703608</v>
      </c>
      <c r="BW10" s="518">
        <f t="shared" si="30"/>
        <v>603.21721674103526</v>
      </c>
      <c r="BX10" s="518">
        <f t="shared" si="30"/>
        <v>234.71844231039398</v>
      </c>
      <c r="BY10" s="518">
        <f t="shared" si="30"/>
        <v>248.85650489699992</v>
      </c>
      <c r="BZ10" s="518">
        <f t="shared" si="30"/>
        <v>509.8640454020001</v>
      </c>
      <c r="CA10" s="518">
        <f t="shared" si="30"/>
        <v>315.36519827800004</v>
      </c>
      <c r="CB10" s="518">
        <f t="shared" si="30"/>
        <v>216.27579902999992</v>
      </c>
      <c r="CC10" s="518">
        <f t="shared" si="30"/>
        <v>781.26231537353749</v>
      </c>
      <c r="CD10" s="518">
        <f t="shared" si="30"/>
        <v>300.33797047400003</v>
      </c>
      <c r="CE10" s="518">
        <f t="shared" si="30"/>
        <v>260.24989194199992</v>
      </c>
      <c r="CF10" s="518">
        <f t="shared" si="30"/>
        <v>352.16712754000002</v>
      </c>
      <c r="CG10" s="518">
        <f t="shared" si="5"/>
        <v>4227.7540628477291</v>
      </c>
      <c r="CH10" s="519"/>
      <c r="CI10" s="518">
        <f t="shared" ref="CI10:CT10" si="31">+SUM(CI11:CI16)</f>
        <v>290.64351683800004</v>
      </c>
      <c r="CJ10" s="518">
        <f t="shared" si="31"/>
        <v>251.69980543900004</v>
      </c>
      <c r="CK10" s="518">
        <f t="shared" si="31"/>
        <v>435.87447452100002</v>
      </c>
      <c r="CL10" s="518">
        <f t="shared" si="31"/>
        <v>274.89534792900002</v>
      </c>
      <c r="CM10" s="518">
        <f t="shared" si="31"/>
        <v>298.53157744099991</v>
      </c>
      <c r="CN10" s="518">
        <f t="shared" si="31"/>
        <v>1510.3043796506536</v>
      </c>
      <c r="CO10" s="518">
        <f t="shared" si="31"/>
        <v>276.17640588299997</v>
      </c>
      <c r="CP10" s="518">
        <f t="shared" si="31"/>
        <v>243.75024801000006</v>
      </c>
      <c r="CQ10" s="518">
        <f t="shared" si="31"/>
        <v>476.29317574599992</v>
      </c>
      <c r="CR10" s="518">
        <f t="shared" si="31"/>
        <v>299.77678150600008</v>
      </c>
      <c r="CS10" s="518">
        <f t="shared" si="31"/>
        <v>238.53472207299998</v>
      </c>
      <c r="CT10" s="518">
        <f t="shared" si="31"/>
        <v>300.48905348499994</v>
      </c>
      <c r="CU10" s="518">
        <f t="shared" si="6"/>
        <v>4896.9694885216541</v>
      </c>
      <c r="CV10" s="519"/>
      <c r="CW10" s="518">
        <f t="shared" ref="CW10:DH10" si="32">+SUM(CW11:CW16)</f>
        <v>293.7398589099999</v>
      </c>
      <c r="CX10" s="518">
        <f t="shared" si="32"/>
        <v>189.4489773650001</v>
      </c>
      <c r="CY10" s="518">
        <f t="shared" si="32"/>
        <v>661.58118028299987</v>
      </c>
      <c r="CZ10" s="518">
        <f t="shared" si="32"/>
        <v>1046.3845883930001</v>
      </c>
      <c r="DA10" s="518">
        <f t="shared" si="32"/>
        <v>127.32789454</v>
      </c>
      <c r="DB10" s="518">
        <f t="shared" si="32"/>
        <v>719.05408784099996</v>
      </c>
      <c r="DC10" s="518">
        <f t="shared" si="32"/>
        <v>150.46918449899999</v>
      </c>
      <c r="DD10" s="518">
        <f t="shared" si="32"/>
        <v>115.43959031200002</v>
      </c>
      <c r="DE10" s="518">
        <f t="shared" si="32"/>
        <v>171.28171436999997</v>
      </c>
      <c r="DF10" s="518">
        <f t="shared" si="32"/>
        <v>113.546100614</v>
      </c>
      <c r="DG10" s="518">
        <f t="shared" si="32"/>
        <v>148.728348493</v>
      </c>
      <c r="DH10" s="518">
        <f t="shared" si="32"/>
        <v>223.71550537200011</v>
      </c>
      <c r="DI10" s="518">
        <f t="shared" si="7"/>
        <v>3960.7170309919998</v>
      </c>
      <c r="DJ10" s="519"/>
      <c r="DK10" s="518">
        <f t="shared" ref="DK10:DV10" si="33">+SUM(DK11:DK16)</f>
        <v>174.01947585999983</v>
      </c>
      <c r="DL10" s="518">
        <f t="shared" si="33"/>
        <v>129.42823230900012</v>
      </c>
      <c r="DM10" s="518">
        <f t="shared" si="33"/>
        <v>169.79597484699997</v>
      </c>
      <c r="DN10" s="518">
        <f t="shared" si="33"/>
        <v>132.66227396100004</v>
      </c>
      <c r="DO10" s="518">
        <f t="shared" si="33"/>
        <v>105.11248997799997</v>
      </c>
      <c r="DP10" s="518">
        <f t="shared" si="33"/>
        <v>213.07091386999997</v>
      </c>
      <c r="DQ10" s="518">
        <f t="shared" si="33"/>
        <v>156.5007026080001</v>
      </c>
      <c r="DR10" s="518">
        <f t="shared" si="33"/>
        <v>70.292019334000003</v>
      </c>
      <c r="DS10" s="518">
        <f t="shared" si="33"/>
        <v>148.93558399</v>
      </c>
      <c r="DT10" s="518">
        <f t="shared" si="33"/>
        <v>202.29290299100001</v>
      </c>
      <c r="DU10" s="518">
        <f t="shared" si="33"/>
        <v>124.02738464800005</v>
      </c>
      <c r="DV10" s="518">
        <f t="shared" si="33"/>
        <v>187.60045529999996</v>
      </c>
      <c r="DW10" s="518">
        <f t="shared" si="8"/>
        <v>1813.7384096960002</v>
      </c>
      <c r="DX10" s="519"/>
      <c r="DY10" s="518">
        <f t="shared" ref="DY10:EJ10" si="34">+SUM(DY11:DY16)</f>
        <v>217.11438673800001</v>
      </c>
      <c r="DZ10" s="518">
        <f t="shared" si="34"/>
        <v>66.421208993999954</v>
      </c>
      <c r="EA10" s="518">
        <f t="shared" si="34"/>
        <v>345.94083004999999</v>
      </c>
      <c r="EB10" s="518">
        <f t="shared" si="34"/>
        <v>247.615366612</v>
      </c>
      <c r="EC10" s="518">
        <f t="shared" si="34"/>
        <v>109.81639266699997</v>
      </c>
      <c r="ED10" s="518">
        <f t="shared" si="34"/>
        <v>187.63370584500001</v>
      </c>
      <c r="EE10" s="518">
        <f t="shared" si="34"/>
        <v>201.13581251600002</v>
      </c>
      <c r="EF10" s="518">
        <f t="shared" si="34"/>
        <v>90.093106413000015</v>
      </c>
      <c r="EG10" s="518">
        <f t="shared" si="34"/>
        <v>88.255738741999963</v>
      </c>
      <c r="EH10" s="518">
        <f t="shared" si="34"/>
        <v>480.95274774500007</v>
      </c>
      <c r="EI10" s="518">
        <f t="shared" si="34"/>
        <v>130.43711505199994</v>
      </c>
      <c r="EJ10" s="518">
        <f t="shared" si="34"/>
        <v>178.11951921000002</v>
      </c>
      <c r="EK10" s="518">
        <f t="shared" si="9"/>
        <v>2343.5359305839997</v>
      </c>
      <c r="EL10" s="519"/>
      <c r="EM10" s="518">
        <f t="shared" ref="EM10:EU10" si="35">+SUM(EM11:EM16)</f>
        <v>149.30546523999996</v>
      </c>
      <c r="EN10" s="518">
        <f t="shared" si="35"/>
        <v>58.822267014999987</v>
      </c>
      <c r="EO10" s="518">
        <f t="shared" si="35"/>
        <v>218.40835189700005</v>
      </c>
      <c r="EP10" s="518">
        <f t="shared" si="35"/>
        <v>163.19664245099997</v>
      </c>
      <c r="EQ10" s="518">
        <f t="shared" si="35"/>
        <v>758.28651385912508</v>
      </c>
      <c r="ER10" s="518">
        <f t="shared" si="35"/>
        <v>153.83779082199999</v>
      </c>
      <c r="ES10" s="518">
        <f t="shared" si="35"/>
        <v>145.28477732999997</v>
      </c>
      <c r="ET10" s="518">
        <f t="shared" si="35"/>
        <v>151.58419100500001</v>
      </c>
      <c r="EU10" s="518">
        <f t="shared" si="35"/>
        <v>269.86497521300004</v>
      </c>
      <c r="EV10" s="518">
        <f t="shared" ref="EV10:EX10" si="36">+SUM(EV11:EV16)</f>
        <v>162.52131935099996</v>
      </c>
      <c r="EW10" s="518">
        <f t="shared" si="36"/>
        <v>209.93896525699989</v>
      </c>
      <c r="EX10" s="518">
        <f t="shared" si="36"/>
        <v>168.13773872900003</v>
      </c>
      <c r="EY10" s="518">
        <f t="shared" si="10"/>
        <v>2609.1889981691247</v>
      </c>
      <c r="EZ10" s="519"/>
      <c r="FA10" s="518">
        <f t="shared" ref="FA10:FL10" si="37">+SUM(FA11:FA16)</f>
        <v>145.25393191000001</v>
      </c>
      <c r="FB10" s="518">
        <f t="shared" si="37"/>
        <v>121.53886584399996</v>
      </c>
      <c r="FC10" s="518">
        <f t="shared" si="37"/>
        <v>271.95454546000008</v>
      </c>
      <c r="FD10" s="518">
        <f t="shared" si="37"/>
        <v>171.83214583099982</v>
      </c>
      <c r="FE10" s="518">
        <f t="shared" si="37"/>
        <v>228.2670234629999</v>
      </c>
      <c r="FF10" s="518">
        <f t="shared" si="37"/>
        <v>962.15837566499988</v>
      </c>
      <c r="FG10" s="518">
        <f t="shared" si="37"/>
        <v>117.00274264999999</v>
      </c>
      <c r="FH10" s="518">
        <f t="shared" si="37"/>
        <v>144.887979788</v>
      </c>
      <c r="FI10" s="518">
        <f t="shared" si="37"/>
        <v>252.74556368700001</v>
      </c>
      <c r="FJ10" s="518">
        <f t="shared" si="37"/>
        <v>161.39289442399999</v>
      </c>
      <c r="FK10" s="518">
        <f t="shared" si="37"/>
        <v>269.26544825899998</v>
      </c>
      <c r="FL10" s="518">
        <f t="shared" si="37"/>
        <v>1142.8051521717532</v>
      </c>
      <c r="FM10" s="518">
        <f t="shared" si="11"/>
        <v>3989.1046691527526</v>
      </c>
    </row>
    <row r="11" spans="2:169" ht="15.75" x14ac:dyDescent="0.25">
      <c r="B11" s="695" t="s">
        <v>680</v>
      </c>
      <c r="C11" s="518">
        <f>+[60]SPNF!Q24</f>
        <v>20.467798272000003</v>
      </c>
      <c r="D11" s="518">
        <f>+[60]SPNF!R24</f>
        <v>7.4178944740000006</v>
      </c>
      <c r="E11" s="518">
        <f>+[60]SPNF!S24</f>
        <v>30.694918461</v>
      </c>
      <c r="F11" s="518">
        <f>+[60]SPNF!T24</f>
        <v>64.442247770999998</v>
      </c>
      <c r="G11" s="518">
        <f>+[60]SPNF!U24</f>
        <v>30.320132170999997</v>
      </c>
      <c r="H11" s="518">
        <f>+[60]SPNF!V24</f>
        <v>72.880229850000006</v>
      </c>
      <c r="I11" s="518">
        <f>+[60]SPNF!W24</f>
        <v>20.740090051000003</v>
      </c>
      <c r="J11" s="518">
        <f>+[60]SPNF!X24</f>
        <v>7.460268911</v>
      </c>
      <c r="K11" s="518">
        <f>+[60]SPNF!Y24</f>
        <v>30.428448331999999</v>
      </c>
      <c r="L11" s="518">
        <f>+[60]SPNF!Z24</f>
        <v>64.471979653999995</v>
      </c>
      <c r="M11" s="518">
        <f>+[60]SPNF!AA24</f>
        <v>27.182460502999998</v>
      </c>
      <c r="N11" s="518">
        <f>+[60]SPNF!AB24</f>
        <v>138.1151132</v>
      </c>
      <c r="O11" s="518">
        <f t="shared" si="0"/>
        <v>514.62158165000005</v>
      </c>
      <c r="P11" s="519"/>
      <c r="Q11" s="518">
        <f>+[60]SPNF!AC24</f>
        <v>24.448968885000003</v>
      </c>
      <c r="R11" s="518">
        <f>+[60]SPNF!AD24</f>
        <v>8.659253369</v>
      </c>
      <c r="S11" s="518">
        <f>+[60]SPNF!AE24</f>
        <v>93.346110987000003</v>
      </c>
      <c r="T11" s="518">
        <f>+[60]SPNF!AF24</f>
        <v>64.513492259000003</v>
      </c>
      <c r="U11" s="518">
        <f>+[60]SPNF!AG24</f>
        <v>26.048919896999998</v>
      </c>
      <c r="V11" s="518">
        <f>+[60]SPNF!AH24</f>
        <v>140.14525584</v>
      </c>
      <c r="W11" s="518">
        <f>+[60]SPNF!AI24</f>
        <v>24.147482905</v>
      </c>
      <c r="X11" s="518">
        <f>+[60]SPNF!AJ24</f>
        <v>15.232725460000001</v>
      </c>
      <c r="Y11" s="518">
        <f>+[60]SPNF!AK24</f>
        <v>371.22626646999998</v>
      </c>
      <c r="Z11" s="518">
        <f>+[60]SPNF!AL24</f>
        <v>56.779239253999997</v>
      </c>
      <c r="AA11" s="518">
        <f>+[60]SPNF!AM24</f>
        <v>25.174717810000001</v>
      </c>
      <c r="AB11" s="518">
        <f>+[60]SPNF!AN24</f>
        <v>77.793242480000004</v>
      </c>
      <c r="AC11" s="518">
        <f t="shared" si="1"/>
        <v>927.51567561599995</v>
      </c>
      <c r="AD11" s="519"/>
      <c r="AE11" s="518">
        <f>+[60]SPNF!AO24</f>
        <v>21.597686830000001</v>
      </c>
      <c r="AF11" s="518">
        <f>+[60]SPNF!AP24</f>
        <v>17.12728341</v>
      </c>
      <c r="AG11" s="518">
        <f>+[60]SPNF!AQ24</f>
        <v>41.179224519999998</v>
      </c>
      <c r="AH11" s="518">
        <f>+[60]SPNF!AR24</f>
        <v>60.629715919999995</v>
      </c>
      <c r="AI11" s="518">
        <f>+[60]SPNF!AS24</f>
        <v>34.798384239999997</v>
      </c>
      <c r="AJ11" s="518">
        <f>+[60]SPNF!AT24</f>
        <v>65.940809899999991</v>
      </c>
      <c r="AK11" s="518">
        <f>+[60]SPNF!AU24</f>
        <v>11.26555703</v>
      </c>
      <c r="AL11" s="518">
        <f>+[60]SPNF!AV24</f>
        <v>26.8792708</v>
      </c>
      <c r="AM11" s="518">
        <f>+[60]SPNF!AW24</f>
        <v>39.063277929999998</v>
      </c>
      <c r="AN11" s="518">
        <f>+[60]SPNF!AX24</f>
        <v>52.717799020000001</v>
      </c>
      <c r="AO11" s="518">
        <f>+[60]SPNF!AY24</f>
        <v>33.777130389999996</v>
      </c>
      <c r="AP11" s="518">
        <f>+[60]SPNF!AZ24</f>
        <v>146.87854725</v>
      </c>
      <c r="AQ11" s="518">
        <f t="shared" si="2"/>
        <v>551.85468723999998</v>
      </c>
      <c r="AR11" s="519"/>
      <c r="AS11" s="518">
        <f>+[60]SPNF!BA24</f>
        <v>15.423931269999999</v>
      </c>
      <c r="AT11" s="518">
        <f>+[60]SPNF!BB24</f>
        <v>20.28149028</v>
      </c>
      <c r="AU11" s="518">
        <f>+[60]SPNF!BC24</f>
        <v>115.89816261</v>
      </c>
      <c r="AV11" s="518">
        <f>+[60]SPNF!BD24</f>
        <v>54.801835409999995</v>
      </c>
      <c r="AW11" s="518">
        <f>+[60]SPNF!BE24</f>
        <v>35.975768539999997</v>
      </c>
      <c r="AX11" s="518">
        <f>+[60]SPNF!BF24</f>
        <v>143.84465405</v>
      </c>
      <c r="AY11" s="518">
        <f>+[60]SPNF!BG24</f>
        <v>13.131891810000001</v>
      </c>
      <c r="AZ11" s="518">
        <f>+[60]SPNF!BH24</f>
        <v>28.780965962000003</v>
      </c>
      <c r="BA11" s="518">
        <f>+[60]SPNF!BI24</f>
        <v>112.10361047000001</v>
      </c>
      <c r="BB11" s="518">
        <f>+[60]SPNF!BJ24</f>
        <v>51.569547190000002</v>
      </c>
      <c r="BC11" s="518">
        <f>+[60]SPNF!BK24</f>
        <v>34.621309339999996</v>
      </c>
      <c r="BD11" s="518">
        <f>+[60]SPNF!BL24</f>
        <v>143.70467296999999</v>
      </c>
      <c r="BE11" s="518">
        <f t="shared" si="3"/>
        <v>770.137839902</v>
      </c>
      <c r="BF11" s="519"/>
      <c r="BG11" s="518">
        <f>+[60]SPNF!BM24</f>
        <v>12.907577420000001</v>
      </c>
      <c r="BH11" s="518">
        <f>+[60]SPNF!BN24</f>
        <v>25.996620830000001</v>
      </c>
      <c r="BI11" s="518">
        <f>+[60]SPNF!BO24</f>
        <v>113.53818138</v>
      </c>
      <c r="BJ11" s="518">
        <f>+[60]SPNF!BP24</f>
        <v>51.217477080000002</v>
      </c>
      <c r="BK11" s="518">
        <f>+[60]SPNF!BQ24</f>
        <v>37.088199982000006</v>
      </c>
      <c r="BL11" s="518">
        <f>+[60]SPNF!BR24</f>
        <v>148.74397246000001</v>
      </c>
      <c r="BM11" s="518">
        <f>+[60]SPNF!BS24</f>
        <v>27.759039234000003</v>
      </c>
      <c r="BN11" s="518">
        <f>+[60]SPNF!BT24</f>
        <v>29.238683700000003</v>
      </c>
      <c r="BO11" s="518">
        <f>+[60]SPNF!BU24</f>
        <v>110.25508247</v>
      </c>
      <c r="BP11" s="518">
        <f>+[60]SPNF!BV24</f>
        <v>196.00991073900002</v>
      </c>
      <c r="BQ11" s="518">
        <f>+[60]SPNF!BW24</f>
        <v>37.753956580000001</v>
      </c>
      <c r="BR11" s="518">
        <f>+[60]SPNF!BX24</f>
        <v>71.565307799999985</v>
      </c>
      <c r="BS11" s="518">
        <f t="shared" si="4"/>
        <v>862.07400967500018</v>
      </c>
      <c r="BT11" s="519"/>
      <c r="BU11" s="518">
        <f>+[60]SPNF!BY24</f>
        <v>70.551640149999997</v>
      </c>
      <c r="BV11" s="518">
        <f>+[60]SPNF!BZ24</f>
        <v>32.554202500000002</v>
      </c>
      <c r="BW11" s="518">
        <f>+[60]SPNF!CA24</f>
        <v>32.237493387000001</v>
      </c>
      <c r="BX11" s="518">
        <f>+[60]SPNF!CB24</f>
        <v>43.762866090000003</v>
      </c>
      <c r="BY11" s="518">
        <f>+[60]SPNF!CC24</f>
        <v>52.206169496999998</v>
      </c>
      <c r="BZ11" s="518">
        <f>+[60]SPNF!CD24</f>
        <v>82.281280621999997</v>
      </c>
      <c r="CA11" s="518">
        <f>+[60]SPNF!CE24</f>
        <v>71.299842328000011</v>
      </c>
      <c r="CB11" s="518">
        <f>+[60]SPNF!CF24</f>
        <v>30.107122100000002</v>
      </c>
      <c r="CC11" s="518">
        <f>+[60]SPNF!CG24</f>
        <v>72.825850834999997</v>
      </c>
      <c r="CD11" s="518">
        <f>+[60]SPNF!CH24</f>
        <v>44.509435878000005</v>
      </c>
      <c r="CE11" s="518">
        <f>+[60]SPNF!CI24</f>
        <v>51.641606975999998</v>
      </c>
      <c r="CF11" s="518">
        <f>+[60]SPNF!CJ24</f>
        <v>92.728722680000004</v>
      </c>
      <c r="CG11" s="518">
        <f t="shared" si="5"/>
        <v>676.70623304300011</v>
      </c>
      <c r="CH11" s="519"/>
      <c r="CI11" s="518">
        <f>+[60]SPNF!CK24</f>
        <v>70.783100558000001</v>
      </c>
      <c r="CJ11" s="518">
        <f>+[60]SPNF!CL24</f>
        <v>30.497603120000001</v>
      </c>
      <c r="CK11" s="518">
        <f>+[60]SPNF!CM24</f>
        <v>76.760724881999991</v>
      </c>
      <c r="CL11" s="518">
        <f>+[60]SPNF!CN24</f>
        <v>46.727526952000005</v>
      </c>
      <c r="CM11" s="518">
        <f>+[60]SPNF!CO24</f>
        <v>65.360940860000014</v>
      </c>
      <c r="CN11" s="518">
        <f>+[60]SPNF!CP24</f>
        <v>80.752858816</v>
      </c>
      <c r="CO11" s="518">
        <f>+[60]SPNF!CQ24</f>
        <v>110.461652413</v>
      </c>
      <c r="CP11" s="518">
        <f>+[60]SPNF!CR24</f>
        <v>30.809668314</v>
      </c>
      <c r="CQ11" s="518">
        <f>+[60]SPNF!CS24</f>
        <v>37.069779206999996</v>
      </c>
      <c r="CR11" s="518">
        <f>+[60]SPNF!CT24</f>
        <v>88.796844133000008</v>
      </c>
      <c r="CS11" s="518">
        <f>+[60]SPNF!CU24</f>
        <v>39.482851989999993</v>
      </c>
      <c r="CT11" s="518">
        <f>+[60]SPNF!CV24</f>
        <v>106.03516698999999</v>
      </c>
      <c r="CU11" s="518">
        <f t="shared" si="6"/>
        <v>783.53871823500003</v>
      </c>
      <c r="CV11" s="519"/>
      <c r="CW11" s="518">
        <f>+[60]SPNF!CW24</f>
        <v>111.36258175</v>
      </c>
      <c r="CX11" s="518">
        <f>+[60]SPNF!CX24</f>
        <v>30.783064337000003</v>
      </c>
      <c r="CY11" s="518">
        <f>+[60]SPNF!CY24</f>
        <v>36.144671649999999</v>
      </c>
      <c r="CZ11" s="518">
        <f>+[60]SPNF!CZ24</f>
        <v>84.363902565000018</v>
      </c>
      <c r="DA11" s="518">
        <f>+[60]SPNF!DA24</f>
        <v>40.368989079999999</v>
      </c>
      <c r="DB11" s="518">
        <f>+[60]SPNF!DB24</f>
        <v>106.12297359999997</v>
      </c>
      <c r="DC11" s="518">
        <f>+[60]SPNF!DC24</f>
        <v>111.36258174900001</v>
      </c>
      <c r="DD11" s="518">
        <f>+[60]SPNF!DD24</f>
        <v>34.833059687000002</v>
      </c>
      <c r="DE11" s="518">
        <f>+[60]SPNF!DE24</f>
        <v>36.144671680000002</v>
      </c>
      <c r="DF11" s="518">
        <f>+[60]SPNF!DF24</f>
        <v>84.295907147000008</v>
      </c>
      <c r="DG11" s="518">
        <f>+[60]SPNF!DG24</f>
        <v>54.950849909999995</v>
      </c>
      <c r="DH11" s="518">
        <f>+[60]SPNF!DH24</f>
        <v>89.884577140000005</v>
      </c>
      <c r="DI11" s="518">
        <f t="shared" si="7"/>
        <v>820.61783029499998</v>
      </c>
      <c r="DJ11" s="519"/>
      <c r="DK11" s="518">
        <f>+[60]SPNF!DI24</f>
        <v>112.00520880000002</v>
      </c>
      <c r="DL11" s="518">
        <f>+[60]SPNF!DJ24</f>
        <v>26.688462824000002</v>
      </c>
      <c r="DM11" s="518">
        <f>+[60]SPNF!DK24</f>
        <v>53.126250659999997</v>
      </c>
      <c r="DN11" s="518">
        <f>+[60]SPNF!DL24</f>
        <v>82.756071310999999</v>
      </c>
      <c r="DO11" s="518">
        <f>+[60]SPNF!DM24</f>
        <v>43.317412936000004</v>
      </c>
      <c r="DP11" s="518">
        <f>+[60]SPNF!DN24</f>
        <v>115.29953408999999</v>
      </c>
      <c r="DQ11" s="518">
        <f>+[60]SPNF!DO24</f>
        <v>68.505438908000002</v>
      </c>
      <c r="DR11" s="518">
        <f>+[60]SPNF!DP24</f>
        <v>31.570646769999996</v>
      </c>
      <c r="DS11" s="518">
        <f>+[60]SPNF!DQ24</f>
        <v>46.891490680000004</v>
      </c>
      <c r="DT11" s="518">
        <f>+[60]SPNF!DR24</f>
        <v>45.846732521</v>
      </c>
      <c r="DU11" s="518">
        <f>+[60]SPNF!DS24</f>
        <v>68.88092284599999</v>
      </c>
      <c r="DV11" s="518">
        <f>+[60]SPNF!DT24</f>
        <v>88.779359280000008</v>
      </c>
      <c r="DW11" s="518">
        <f t="shared" si="8"/>
        <v>783.66753162600003</v>
      </c>
      <c r="DX11" s="519"/>
      <c r="DY11" s="518">
        <f>+[60]SPNF!DU24</f>
        <v>27.527661127999998</v>
      </c>
      <c r="DZ11" s="518">
        <f>+[60]SPNF!DV24</f>
        <v>46.60078381999999</v>
      </c>
      <c r="EA11" s="518">
        <f>+[60]SPNF!DW24</f>
        <v>47.914642040000004</v>
      </c>
      <c r="EB11" s="518">
        <f>+[60]SPNF!DX24</f>
        <v>104.348322392</v>
      </c>
      <c r="EC11" s="518">
        <f>+[60]SPNF!DY24</f>
        <v>68.985779891999996</v>
      </c>
      <c r="ED11" s="518">
        <f>+[60]SPNF!DZ24</f>
        <v>96.843072244000012</v>
      </c>
      <c r="EE11" s="518">
        <f>+[60]SPNF!EA24</f>
        <v>37.979411925999997</v>
      </c>
      <c r="EF11" s="518">
        <f>+[60]SPNF!EB24</f>
        <v>41.716831728000002</v>
      </c>
      <c r="EG11" s="518">
        <f>+[60]SPNF!EC24</f>
        <v>31.895768423999996</v>
      </c>
      <c r="EH11" s="518">
        <f>+[60]SPNF!ED24</f>
        <v>411.39382279099999</v>
      </c>
      <c r="EI11" s="518">
        <f>+[60]SPNF!EE24</f>
        <v>81.861186786999994</v>
      </c>
      <c r="EJ11" s="518">
        <f>+[60]SPNF!EF24</f>
        <v>116.99566704</v>
      </c>
      <c r="EK11" s="518">
        <f t="shared" si="9"/>
        <v>1114.0629502119998</v>
      </c>
      <c r="EL11" s="519"/>
      <c r="EM11" s="518">
        <f>+[60]SPNF!EG24</f>
        <v>33.83370729</v>
      </c>
      <c r="EN11" s="518">
        <f>+[60]SPNF!EH24</f>
        <v>41.675859339999995</v>
      </c>
      <c r="EO11" s="518">
        <f>+[60]SPNF!EI24</f>
        <v>32.475151109999999</v>
      </c>
      <c r="EP11" s="518">
        <f>+[60]SPNF!EJ24</f>
        <v>103.88283880099999</v>
      </c>
      <c r="EQ11" s="518">
        <f>+[60]SPNF!EK24</f>
        <v>68.345099387000005</v>
      </c>
      <c r="ER11" s="518">
        <f>+[60]SPNF!EL24</f>
        <v>103.64811091000001</v>
      </c>
      <c r="ES11" s="518">
        <f>+[60]SPNF!EM24</f>
        <v>33.833707169999997</v>
      </c>
      <c r="ET11" s="518">
        <f>+[60]SPNF!EN24</f>
        <v>130.07526102</v>
      </c>
      <c r="EU11" s="518">
        <f>+[60]SPNF!EO24</f>
        <v>82.573154240000008</v>
      </c>
      <c r="EV11" s="518">
        <f>+[60]SPNF!EP24</f>
        <v>103.286496301</v>
      </c>
      <c r="EW11" s="518">
        <f>+[60]SPNF!EQ24</f>
        <v>149.13473591099989</v>
      </c>
      <c r="EX11" s="518">
        <f>+[60]SPNF!ER24</f>
        <v>118.75555259000001</v>
      </c>
      <c r="EY11" s="518">
        <f t="shared" si="10"/>
        <v>1001.51967407</v>
      </c>
      <c r="EZ11" s="519"/>
      <c r="FA11" s="518">
        <f>+[60]SPNF!ES24</f>
        <v>34.171995359999997</v>
      </c>
      <c r="FB11" s="518">
        <f>+[60]SPNF!ET24</f>
        <v>107.840416754</v>
      </c>
      <c r="FC11" s="518">
        <f>+[60]SPNF!EU24</f>
        <v>83.059442320000002</v>
      </c>
      <c r="FD11" s="518">
        <f>+[60]SPNF!EV24</f>
        <v>114.01481176899986</v>
      </c>
      <c r="FE11" s="518">
        <f>+[60]SPNF!EW24</f>
        <v>156.98940642699986</v>
      </c>
      <c r="FF11" s="518">
        <f>+[60]SPNF!EX24</f>
        <v>937.2559104799999</v>
      </c>
      <c r="FG11" s="518">
        <f>+[60]SPNF!EY24</f>
        <v>33.06314501</v>
      </c>
      <c r="FH11" s="518">
        <f>+[60]SPNF!EZ24</f>
        <v>106.99646277800001</v>
      </c>
      <c r="FI11" s="518">
        <f>+[60]SPNF!FA24</f>
        <v>93.696376936999997</v>
      </c>
      <c r="FJ11" s="518">
        <f>+[60]SPNF!FB24</f>
        <v>103.148019154</v>
      </c>
      <c r="FK11" s="518">
        <f>+[60]SPNF!FC24</f>
        <v>197.87887120100001</v>
      </c>
      <c r="FL11" s="518">
        <f>+[60]SPNF!FD24</f>
        <v>157.01812237000001</v>
      </c>
      <c r="FM11" s="518">
        <f t="shared" si="11"/>
        <v>2125.1329805599994</v>
      </c>
    </row>
    <row r="12" spans="2:169" ht="15.75" x14ac:dyDescent="0.25">
      <c r="B12" s="695" t="s">
        <v>37</v>
      </c>
      <c r="C12" s="518">
        <f>+[60]SPNF!Q31</f>
        <v>21.784153109999998</v>
      </c>
      <c r="D12" s="518">
        <f>+[60]SPNF!R31</f>
        <v>81.290216350000009</v>
      </c>
      <c r="E12" s="518">
        <f>+[60]SPNF!S31</f>
        <v>7.7210272970000009</v>
      </c>
      <c r="F12" s="518">
        <f>+[60]SPNF!T31</f>
        <v>28.267494820000007</v>
      </c>
      <c r="G12" s="518">
        <f>+[60]SPNF!U31</f>
        <v>74.590159740000004</v>
      </c>
      <c r="H12" s="518">
        <f>+[60]SPNF!V31</f>
        <v>3.9144963559999995</v>
      </c>
      <c r="I12" s="518">
        <f>+[60]SPNF!W31</f>
        <v>20.664314468000001</v>
      </c>
      <c r="J12" s="518">
        <f>+[60]SPNF!X31</f>
        <v>75.963219099</v>
      </c>
      <c r="K12" s="518">
        <f>+[60]SPNF!Y31</f>
        <v>98.134400595000002</v>
      </c>
      <c r="L12" s="518">
        <f>+[60]SPNF!Z31</f>
        <v>30.265057923999997</v>
      </c>
      <c r="M12" s="518">
        <f>+[60]SPNF!AA31</f>
        <v>74.372919648999996</v>
      </c>
      <c r="N12" s="518">
        <f>+[60]SPNF!AB31</f>
        <v>95.772036349999993</v>
      </c>
      <c r="O12" s="518">
        <f t="shared" si="0"/>
        <v>612.73949575800009</v>
      </c>
      <c r="P12" s="519"/>
      <c r="Q12" s="518">
        <f>+[60]SPNF!AC31</f>
        <v>20.715029389999998</v>
      </c>
      <c r="R12" s="518">
        <f>+[60]SPNF!AD31</f>
        <v>75.819495477000004</v>
      </c>
      <c r="S12" s="518">
        <f>+[60]SPNF!AE31</f>
        <v>101.29547506799999</v>
      </c>
      <c r="T12" s="518">
        <f>+[60]SPNF!AF31</f>
        <v>37.856217160999996</v>
      </c>
      <c r="U12" s="518">
        <f>+[60]SPNF!AG31</f>
        <v>74.345931870000001</v>
      </c>
      <c r="V12" s="518">
        <f>+[60]SPNF!AH31</f>
        <v>94.599417900000006</v>
      </c>
      <c r="W12" s="518">
        <f>+[60]SPNF!AI31</f>
        <v>20.603701969999999</v>
      </c>
      <c r="X12" s="518">
        <f>+[60]SPNF!AJ31</f>
        <v>75.807560479000003</v>
      </c>
      <c r="Y12" s="518">
        <f>+[60]SPNF!AK31</f>
        <v>98.391598133000002</v>
      </c>
      <c r="Z12" s="518">
        <f>+[60]SPNF!AL31</f>
        <v>32.792201368999997</v>
      </c>
      <c r="AA12" s="518">
        <f>+[60]SPNF!AM31</f>
        <v>2.5793607499999998</v>
      </c>
      <c r="AB12" s="518">
        <f>+[60]SPNF!AN31</f>
        <v>105.55504287199999</v>
      </c>
      <c r="AC12" s="518">
        <f t="shared" si="1"/>
        <v>740.36103243899981</v>
      </c>
      <c r="AD12" s="519"/>
      <c r="AE12" s="518">
        <f>+[60]SPNF!AO31</f>
        <v>4.9247243000000012</v>
      </c>
      <c r="AF12" s="518">
        <f>+[60]SPNF!AP31</f>
        <v>4.0733608700000001</v>
      </c>
      <c r="AG12" s="518">
        <f>+[60]SPNF!AQ31</f>
        <v>128.00686704</v>
      </c>
      <c r="AH12" s="518">
        <f>+[60]SPNF!AR31</f>
        <v>33.522714839999992</v>
      </c>
      <c r="AI12" s="518">
        <f>+[60]SPNF!AS31</f>
        <v>1.9445220299999999</v>
      </c>
      <c r="AJ12" s="518">
        <f>+[60]SPNF!AT31</f>
        <v>142.48772194000003</v>
      </c>
      <c r="AK12" s="518">
        <f>+[60]SPNF!AU31</f>
        <v>3.5212490300000003</v>
      </c>
      <c r="AL12" s="518">
        <f>+[60]SPNF!AV31</f>
        <v>3.9790007600000004</v>
      </c>
      <c r="AM12" s="518">
        <f>+[60]SPNF!AW31</f>
        <v>128.23358736</v>
      </c>
      <c r="AN12" s="518">
        <f>+[60]SPNF!AX31</f>
        <v>34.938456899999998</v>
      </c>
      <c r="AO12" s="518">
        <f>+[60]SPNF!AY31</f>
        <v>1.91118699</v>
      </c>
      <c r="AP12" s="518">
        <f>+[60]SPNF!AZ31</f>
        <v>142.46479719999996</v>
      </c>
      <c r="AQ12" s="518">
        <f t="shared" si="2"/>
        <v>630.00818925999999</v>
      </c>
      <c r="AR12" s="519"/>
      <c r="AS12" s="518">
        <f>+[60]SPNF!BA31</f>
        <v>4.0611573100000005</v>
      </c>
      <c r="AT12" s="518">
        <f>+[60]SPNF!BB31</f>
        <v>4.2013914100000003</v>
      </c>
      <c r="AU12" s="518">
        <f>+[60]SPNF!BC31</f>
        <v>128.36946499999999</v>
      </c>
      <c r="AV12" s="518">
        <f>+[60]SPNF!BD31</f>
        <v>36.401533829999998</v>
      </c>
      <c r="AW12" s="518">
        <f>+[60]SPNF!BE31</f>
        <v>6.66836509</v>
      </c>
      <c r="AX12" s="518">
        <f>+[60]SPNF!BF31</f>
        <v>141.84295761999999</v>
      </c>
      <c r="AY12" s="518">
        <f>+[60]SPNF!BG31</f>
        <v>3.7503365200000003</v>
      </c>
      <c r="AZ12" s="518">
        <f>+[60]SPNF!BH31</f>
        <v>11.864592179999999</v>
      </c>
      <c r="BA12" s="518">
        <f>+[60]SPNF!BI31</f>
        <v>127.62431076000001</v>
      </c>
      <c r="BB12" s="518">
        <f>+[60]SPNF!BJ31</f>
        <v>37.629918209999992</v>
      </c>
      <c r="BC12" s="518">
        <f>+[60]SPNF!BK31</f>
        <v>6.66836509</v>
      </c>
      <c r="BD12" s="518">
        <f>+[60]SPNF!BL31</f>
        <v>140.85163376</v>
      </c>
      <c r="BE12" s="518">
        <f t="shared" si="3"/>
        <v>649.93402678000007</v>
      </c>
      <c r="BF12" s="519"/>
      <c r="BG12" s="518">
        <f>+[60]SPNF!BM31</f>
        <v>3.7320706600000002</v>
      </c>
      <c r="BH12" s="518">
        <f>+[60]SPNF!BN31</f>
        <v>11.908592759999999</v>
      </c>
      <c r="BI12" s="518">
        <f>+[60]SPNF!BO31</f>
        <v>334.66537869900009</v>
      </c>
      <c r="BJ12" s="518">
        <f>+[60]SPNF!BP31</f>
        <v>37.523222569999994</v>
      </c>
      <c r="BK12" s="518">
        <f>+[60]SPNF!BQ31</f>
        <v>6.66836509</v>
      </c>
      <c r="BL12" s="518">
        <f>+[60]SPNF!BR31</f>
        <v>227.15799683000003</v>
      </c>
      <c r="BM12" s="518">
        <f>+[60]SPNF!BS31</f>
        <v>3.6257823899999999</v>
      </c>
      <c r="BN12" s="518">
        <f>+[60]SPNF!BT31</f>
        <v>12.00616453</v>
      </c>
      <c r="BO12" s="518">
        <f>+[60]SPNF!BU31</f>
        <v>375.58054761300002</v>
      </c>
      <c r="BP12" s="518">
        <f>+[60]SPNF!BV31</f>
        <v>10.7984355</v>
      </c>
      <c r="BQ12" s="518">
        <f>+[60]SPNF!BW31</f>
        <v>35.65919865</v>
      </c>
      <c r="BR12" s="518">
        <f>+[60]SPNF!BX31</f>
        <v>253.03237036499999</v>
      </c>
      <c r="BS12" s="518">
        <f t="shared" si="4"/>
        <v>1312.3581256570001</v>
      </c>
      <c r="BT12" s="519"/>
      <c r="BU12" s="518">
        <f>+[60]SPNF!BY31</f>
        <v>19.551323499999999</v>
      </c>
      <c r="BV12" s="518">
        <f>+[60]SPNF!BZ31</f>
        <v>12.091613349999999</v>
      </c>
      <c r="BW12" s="518">
        <f>+[60]SPNF!CA31</f>
        <v>377.92950456199998</v>
      </c>
      <c r="BX12" s="518">
        <f>+[60]SPNF!CB31</f>
        <v>41.693707456999995</v>
      </c>
      <c r="BY12" s="518">
        <f>+[60]SPNF!CC31</f>
        <v>6.6683664600000006</v>
      </c>
      <c r="BZ12" s="518">
        <f>+[60]SPNF!CD31</f>
        <v>254.52473090000001</v>
      </c>
      <c r="CA12" s="518">
        <f>+[60]SPNF!CE31</f>
        <v>104.37171345000002</v>
      </c>
      <c r="CB12" s="518">
        <f>+[60]SPNF!CF31</f>
        <v>9.7069971099999997</v>
      </c>
      <c r="CC12" s="518">
        <f>+[60]SPNF!CG31</f>
        <v>574.30255159899991</v>
      </c>
      <c r="CD12" s="518">
        <f>+[60]SPNF!CH31</f>
        <v>126.813159576</v>
      </c>
      <c r="CE12" s="518">
        <f>+[60]SPNF!CI31</f>
        <v>6.4641066329999992</v>
      </c>
      <c r="CF12" s="518">
        <f>+[60]SPNF!CJ31</f>
        <v>65.961240160000003</v>
      </c>
      <c r="CG12" s="518">
        <f t="shared" si="5"/>
        <v>1600.0790147569999</v>
      </c>
      <c r="CH12" s="519"/>
      <c r="CI12" s="518">
        <f>+[60]SPNF!CK31</f>
        <v>87.056034660000009</v>
      </c>
      <c r="CJ12" s="518">
        <f>+[60]SPNF!CL31</f>
        <v>9.70763307</v>
      </c>
      <c r="CK12" s="518">
        <f>+[60]SPNF!CM31</f>
        <v>226.666357299</v>
      </c>
      <c r="CL12" s="518">
        <f>+[60]SPNF!CN31</f>
        <v>84.807811027</v>
      </c>
      <c r="CM12" s="518">
        <f>+[60]SPNF!CO31</f>
        <v>6.4643967459999994</v>
      </c>
      <c r="CN12" s="518">
        <f>+[60]SPNF!CP31</f>
        <v>65.702842453999992</v>
      </c>
      <c r="CO12" s="518">
        <f>+[60]SPNF!CQ31</f>
        <v>86.900184800000005</v>
      </c>
      <c r="CP12" s="518">
        <f>+[60]SPNF!CR31</f>
        <v>9.7082785600000001</v>
      </c>
      <c r="CQ12" s="518">
        <f>+[60]SPNF!CS31</f>
        <v>245.77498895900001</v>
      </c>
      <c r="CR12" s="518">
        <f>+[60]SPNF!CT31</f>
        <v>85.006333593000008</v>
      </c>
      <c r="CS12" s="518">
        <f>+[60]SPNF!CU31</f>
        <v>6.4646912499999996</v>
      </c>
      <c r="CT12" s="518">
        <f>+[60]SPNF!CV31</f>
        <v>90.249551343999997</v>
      </c>
      <c r="CU12" s="518">
        <f t="shared" si="6"/>
        <v>1004.5091037620001</v>
      </c>
      <c r="CV12" s="519"/>
      <c r="CW12" s="518">
        <f>+[60]SPNF!CW31</f>
        <v>87.027886340000009</v>
      </c>
      <c r="CX12" s="518">
        <f>+[60]SPNF!CX31</f>
        <v>9.7089337349999987</v>
      </c>
      <c r="CY12" s="518">
        <f>+[60]SPNF!CY31</f>
        <v>245.87083955299997</v>
      </c>
      <c r="CZ12" s="518">
        <f>+[60]SPNF!CZ31</f>
        <v>83.321346277999993</v>
      </c>
      <c r="DA12" s="518">
        <f>+[60]SPNF!DA31</f>
        <v>6.4447644900000007</v>
      </c>
      <c r="DB12" s="518">
        <f>+[60]SPNF!DB31</f>
        <v>88.713160281</v>
      </c>
      <c r="DC12" s="518">
        <f>+[60]SPNF!DC31</f>
        <v>3.5308834600000001</v>
      </c>
      <c r="DD12" s="518">
        <f>+[60]SPNF!DD31</f>
        <v>9.7095987949999998</v>
      </c>
      <c r="DE12" s="518">
        <f>+[60]SPNF!DE31</f>
        <v>105.67859751</v>
      </c>
      <c r="DF12" s="518">
        <f>+[60]SPNF!DF31</f>
        <v>5.3970047870000011</v>
      </c>
      <c r="DG12" s="518">
        <f>+[60]SPNF!DG31</f>
        <v>9.7780978330000003</v>
      </c>
      <c r="DH12" s="518">
        <f>+[60]SPNF!DH31</f>
        <v>109.301625792</v>
      </c>
      <c r="DI12" s="518">
        <f t="shared" si="7"/>
        <v>764.48273885399999</v>
      </c>
      <c r="DJ12" s="519"/>
      <c r="DK12" s="518">
        <f>+[60]SPNF!DI31</f>
        <v>3.7142134200000001</v>
      </c>
      <c r="DL12" s="518">
        <f>+[60]SPNF!DJ31</f>
        <v>9.6492059649999984</v>
      </c>
      <c r="DM12" s="518">
        <f>+[60]SPNF!DK31</f>
        <v>64.427734997000002</v>
      </c>
      <c r="DN12" s="518">
        <f>+[60]SPNF!DL31</f>
        <v>3.9116196599999999</v>
      </c>
      <c r="DO12" s="518">
        <f>+[60]SPNF!DM31</f>
        <v>12.511431151999998</v>
      </c>
      <c r="DP12" s="518">
        <f>+[60]SPNF!DN31</f>
        <v>66.034772500000003</v>
      </c>
      <c r="DQ12" s="518">
        <f>+[60]SPNF!DO31</f>
        <v>7.6222823200000001</v>
      </c>
      <c r="DR12" s="518">
        <f>+[60]SPNF!DP31</f>
        <v>9.6498910749999993</v>
      </c>
      <c r="DS12" s="518">
        <f>+[60]SPNF!DQ31</f>
        <v>64.379547479999999</v>
      </c>
      <c r="DT12" s="518">
        <f>+[60]SPNF!DR31</f>
        <v>125.02415283999999</v>
      </c>
      <c r="DU12" s="518">
        <f>+[60]SPNF!DS31</f>
        <v>12.532580661999999</v>
      </c>
      <c r="DV12" s="518">
        <f>+[60]SPNF!DT31</f>
        <v>66.349198386999973</v>
      </c>
      <c r="DW12" s="518">
        <f t="shared" si="8"/>
        <v>445.80663045799997</v>
      </c>
      <c r="DX12" s="519"/>
      <c r="DY12" s="518">
        <f>+[60]SPNF!DU31</f>
        <v>130.53806838</v>
      </c>
      <c r="DZ12" s="518">
        <f>+[60]SPNF!DV31</f>
        <v>9.6035323550000005</v>
      </c>
      <c r="EA12" s="518">
        <f>+[60]SPNF!DW31</f>
        <v>269.79245355999996</v>
      </c>
      <c r="EB12" s="518">
        <f>+[60]SPNF!DX31</f>
        <v>123.07872055</v>
      </c>
      <c r="EC12" s="518">
        <f>+[60]SPNF!DY31</f>
        <v>14.452064595</v>
      </c>
      <c r="ED12" s="518">
        <f>+[60]SPNF!DZ31</f>
        <v>64.294468937999994</v>
      </c>
      <c r="EE12" s="518">
        <f>+[60]SPNF!EA31</f>
        <v>131.35541501</v>
      </c>
      <c r="EF12" s="518">
        <f>+[60]SPNF!EB31</f>
        <v>9.7234561149999994</v>
      </c>
      <c r="EG12" s="518">
        <f>+[60]SPNF!EC31</f>
        <v>29.193711250000003</v>
      </c>
      <c r="EH12" s="518">
        <f>+[60]SPNF!ED31</f>
        <v>47.977752804000005</v>
      </c>
      <c r="EI12" s="518">
        <f>+[60]SPNF!EE31</f>
        <v>21.752897085000001</v>
      </c>
      <c r="EJ12" s="518">
        <f>+[60]SPNF!EF31</f>
        <v>33.916572539999997</v>
      </c>
      <c r="EK12" s="518">
        <f t="shared" si="9"/>
        <v>885.67911318199992</v>
      </c>
      <c r="EL12" s="519"/>
      <c r="EM12" s="518">
        <f>+[60]SPNF!EG31</f>
        <v>54.968151169999992</v>
      </c>
      <c r="EN12" s="518">
        <f>+[60]SPNF!EH31</f>
        <v>9.7241723349999987</v>
      </c>
      <c r="EO12" s="518">
        <f>+[60]SPNF!EI31</f>
        <v>159.67238094999999</v>
      </c>
      <c r="EP12" s="518">
        <f>+[60]SPNF!EJ31</f>
        <v>48.003202960000003</v>
      </c>
      <c r="EQ12" s="518">
        <f>+[60]SPNF!EK31</f>
        <v>19.868868225999996</v>
      </c>
      <c r="ER12" s="518">
        <f>+[60]SPNF!EL31</f>
        <v>32.611328899999997</v>
      </c>
      <c r="ES12" s="518">
        <f>+[60]SPNF!EM31</f>
        <v>54.322685769999993</v>
      </c>
      <c r="ET12" s="518">
        <f>+[60]SPNF!EN31</f>
        <v>9.43635351</v>
      </c>
      <c r="EU12" s="518">
        <f>+[60]SPNF!EO31</f>
        <v>158.60464685000002</v>
      </c>
      <c r="EV12" s="518">
        <f>+[60]SPNF!EP31</f>
        <v>47.430844649999997</v>
      </c>
      <c r="EW12" s="518">
        <f>+[60]SPNF!EQ31</f>
        <v>34.589199976000003</v>
      </c>
      <c r="EX12" s="518">
        <f>+[60]SPNF!ER31</f>
        <v>33.134801933999995</v>
      </c>
      <c r="EY12" s="518">
        <f t="shared" si="10"/>
        <v>662.36663723100014</v>
      </c>
      <c r="EZ12" s="519"/>
      <c r="FA12" s="518">
        <f>+[60]SPNF!ES31</f>
        <v>54.42508488</v>
      </c>
      <c r="FB12" s="518">
        <f>+[60]SPNF!ET31</f>
        <v>2.0783955399999998</v>
      </c>
      <c r="FC12" s="518">
        <f>+[60]SPNF!EU31</f>
        <v>161.45531289000002</v>
      </c>
      <c r="FD12" s="518">
        <f>+[60]SPNF!EV31</f>
        <v>47.341819432000001</v>
      </c>
      <c r="FE12" s="518">
        <f>+[60]SPNF!EW31</f>
        <v>45.803860376000003</v>
      </c>
      <c r="FF12" s="518">
        <f>+[60]SPNF!EX31</f>
        <v>7.0418032119999996</v>
      </c>
      <c r="FG12" s="518">
        <f>+[60]SPNF!EY31</f>
        <v>54.037187279999984</v>
      </c>
      <c r="FH12" s="518">
        <f>+[60]SPNF!EZ31</f>
        <v>27.345868159999998</v>
      </c>
      <c r="FI12" s="518">
        <f>+[60]SPNF!FA31</f>
        <v>136.24979882000002</v>
      </c>
      <c r="FJ12" s="518">
        <f>+[60]SPNF!FB31</f>
        <v>47.783125800000008</v>
      </c>
      <c r="FK12" s="518">
        <f>+[60]SPNF!FC31</f>
        <v>46.700178077999993</v>
      </c>
      <c r="FL12" s="518">
        <f>+[60]SPNF!FD31</f>
        <v>7.1731311799999995</v>
      </c>
      <c r="FM12" s="518">
        <f t="shared" si="11"/>
        <v>637.43556564800008</v>
      </c>
    </row>
    <row r="13" spans="2:169" ht="15.75" x14ac:dyDescent="0.25">
      <c r="B13" s="695" t="s">
        <v>737</v>
      </c>
      <c r="C13" s="518">
        <f>+[60]SPNF!Q35</f>
        <v>0.39492421</v>
      </c>
      <c r="D13" s="518">
        <f>+[60]SPNF!R35</f>
        <v>1.1758942999999999</v>
      </c>
      <c r="E13" s="518">
        <f>+[60]SPNF!S35</f>
        <v>4.0104566999999998</v>
      </c>
      <c r="F13" s="518">
        <f>+[60]SPNF!T35</f>
        <v>0.47948996999999999</v>
      </c>
      <c r="G13" s="518">
        <f>+[60]SPNF!U35</f>
        <v>0.46349255999999994</v>
      </c>
      <c r="H13" s="518">
        <f>+[60]SPNF!V35</f>
        <v>3.4917669999999998</v>
      </c>
      <c r="I13" s="518">
        <f>+[60]SPNF!W35</f>
        <v>0.39492421</v>
      </c>
      <c r="J13" s="518">
        <f>+[60]SPNF!X35</f>
        <v>1.1758942800000001</v>
      </c>
      <c r="K13" s="518">
        <f>+[60]SPNF!Y35</f>
        <v>4.0104566799999999</v>
      </c>
      <c r="L13" s="518">
        <f>+[60]SPNF!Z35</f>
        <v>0.47948996999999999</v>
      </c>
      <c r="M13" s="518">
        <f>+[60]SPNF!AA35</f>
        <v>0.46349255999999994</v>
      </c>
      <c r="N13" s="518">
        <f>+[60]SPNF!AB35</f>
        <v>3.4917669999999998</v>
      </c>
      <c r="O13" s="518">
        <f t="shared" si="0"/>
        <v>20.032049439999994</v>
      </c>
      <c r="P13" s="519"/>
      <c r="Q13" s="518">
        <f>+[60]SPNF!AC35</f>
        <v>0.39492421</v>
      </c>
      <c r="R13" s="518">
        <f>+[60]SPNF!AD35</f>
        <v>1.9283975799999999</v>
      </c>
      <c r="S13" s="518">
        <f>+[60]SPNF!AE35</f>
        <v>3.1883420699999996</v>
      </c>
      <c r="T13" s="518">
        <f>+[60]SPNF!AF35</f>
        <v>0.47948996999999999</v>
      </c>
      <c r="U13" s="518">
        <f>+[60]SPNF!AG35</f>
        <v>0.46349254999999995</v>
      </c>
      <c r="V13" s="518">
        <f>+[60]SPNF!AH35</f>
        <v>2.92195559</v>
      </c>
      <c r="W13" s="518">
        <f>+[60]SPNF!AI35</f>
        <v>5.8004797699999999</v>
      </c>
      <c r="X13" s="518">
        <f>+[60]SPNF!AJ35</f>
        <v>0.8562350700000001</v>
      </c>
      <c r="Y13" s="518">
        <f>+[60]SPNF!AK35</f>
        <v>3.2712951399999999</v>
      </c>
      <c r="Z13" s="518">
        <f>+[60]SPNF!AL35</f>
        <v>0.24390244000000003</v>
      </c>
      <c r="AA13" s="518">
        <f>+[60]SPNF!AM35</f>
        <v>0.53590636999999997</v>
      </c>
      <c r="AB13" s="518">
        <f>+[60]SPNF!AN35</f>
        <v>0.81365071999999994</v>
      </c>
      <c r="AC13" s="518">
        <f t="shared" si="1"/>
        <v>20.898071479999995</v>
      </c>
      <c r="AD13" s="519"/>
      <c r="AE13" s="518">
        <f>+[60]SPNF!AO35</f>
        <v>5.4055555599999998</v>
      </c>
      <c r="AF13" s="518">
        <f>+[60]SPNF!AP35</f>
        <v>0.64464554000000007</v>
      </c>
      <c r="AG13" s="518">
        <f>+[60]SPNF!AQ35</f>
        <v>3.2712951399999999</v>
      </c>
      <c r="AH13" s="518">
        <f>+[60]SPNF!AR35</f>
        <v>0.24390239999999999</v>
      </c>
      <c r="AI13" s="518">
        <f>+[60]SPNF!AS35</f>
        <v>0.23994636999999999</v>
      </c>
      <c r="AJ13" s="518">
        <f>+[60]SPNF!AT35</f>
        <v>0.23066742000000001</v>
      </c>
      <c r="AK13" s="518">
        <f>+[60]SPNF!AU35</f>
        <v>5.4055555599999998</v>
      </c>
      <c r="AL13" s="518">
        <f>+[60]SPNF!AV35</f>
        <v>7.6687310000000009E-2</v>
      </c>
      <c r="AM13" s="518">
        <f>+[60]SPNF!AW35</f>
        <v>2.2916734399999998</v>
      </c>
      <c r="AN13" s="518">
        <f>+[60]SPNF!AX35</f>
        <v>6.25</v>
      </c>
      <c r="AO13" s="518">
        <f>+[60]SPNF!AY35</f>
        <v>2.6904586300000002</v>
      </c>
      <c r="AP13" s="518">
        <f>+[60]SPNF!AZ35</f>
        <v>0.23066711999999998</v>
      </c>
      <c r="AQ13" s="518">
        <f t="shared" si="2"/>
        <v>26.981054489999998</v>
      </c>
      <c r="AR13" s="519"/>
      <c r="AS13" s="518">
        <f>+[60]SPNF!BA35</f>
        <v>5.4055555599999998</v>
      </c>
      <c r="AT13" s="518">
        <f>+[60]SPNF!BB35</f>
        <v>2.5455542900000001</v>
      </c>
      <c r="AU13" s="518">
        <f>+[60]SPNF!BC35</f>
        <v>2.2916734399999998</v>
      </c>
      <c r="AV13" s="518">
        <f>+[60]SPNF!BD35</f>
        <v>6.25</v>
      </c>
      <c r="AW13" s="518">
        <f>+[60]SPNF!BE35</f>
        <v>43.68917931</v>
      </c>
      <c r="AX13" s="518">
        <f>+[60]SPNF!BF35</f>
        <v>9.6136910700000016</v>
      </c>
      <c r="AY13" s="518">
        <f>+[60]SPNF!BG35</f>
        <v>5.4055555599999998</v>
      </c>
      <c r="AZ13" s="518">
        <f>+[60]SPNF!BH35</f>
        <v>43.54412979</v>
      </c>
      <c r="BA13" s="518">
        <f>+[60]SPNF!BI35</f>
        <v>3.5725859099999999</v>
      </c>
      <c r="BB13" s="518">
        <f>+[60]SPNF!BJ35</f>
        <v>6.25</v>
      </c>
      <c r="BC13" s="518">
        <f>+[60]SPNF!BK35</f>
        <v>43.673070760000002</v>
      </c>
      <c r="BD13" s="518">
        <f>+[60]SPNF!BL35</f>
        <v>9.5576660699999998</v>
      </c>
      <c r="BE13" s="518">
        <f t="shared" si="3"/>
        <v>181.79866176000002</v>
      </c>
      <c r="BF13" s="519"/>
      <c r="BG13" s="518">
        <f>+[60]SPNF!BM35</f>
        <v>405.40555555999998</v>
      </c>
      <c r="BH13" s="518">
        <f>+[60]SPNF!BN35</f>
        <v>43.540578320000002</v>
      </c>
      <c r="BI13" s="518">
        <f>+[60]SPNF!BO35</f>
        <v>2.08098962</v>
      </c>
      <c r="BJ13" s="518">
        <f>+[60]SPNF!BP35</f>
        <v>6.25</v>
      </c>
      <c r="BK13" s="518">
        <f>+[60]SPNF!BQ35</f>
        <v>44.855205320000003</v>
      </c>
      <c r="BL13" s="518">
        <f>+[60]SPNF!BR35</f>
        <v>9.6257660699999992</v>
      </c>
      <c r="BM13" s="518">
        <f>+[60]SPNF!BS35</f>
        <v>5.4055555599999998</v>
      </c>
      <c r="BN13" s="518">
        <f>+[60]SPNF!BT35</f>
        <v>44.472180119999997</v>
      </c>
      <c r="BO13" s="518">
        <f>+[60]SPNF!BU35</f>
        <v>6.9310987600000011</v>
      </c>
      <c r="BP13" s="518">
        <f>+[60]SPNF!BV35</f>
        <v>6.25</v>
      </c>
      <c r="BQ13" s="518">
        <f>+[60]SPNF!BW35</f>
        <v>43.53695055</v>
      </c>
      <c r="BR13" s="518">
        <f>+[60]SPNF!BX35</f>
        <v>9.5982660709999994</v>
      </c>
      <c r="BS13" s="518">
        <f t="shared" si="4"/>
        <v>627.95214595100003</v>
      </c>
      <c r="BT13" s="519"/>
      <c r="BU13" s="518">
        <f>+[60]SPNF!BY35</f>
        <v>21.300061230000001</v>
      </c>
      <c r="BV13" s="518">
        <f>+[60]SPNF!BZ35</f>
        <v>55.015286590000002</v>
      </c>
      <c r="BW13" s="518">
        <f>+[60]SPNF!CA35</f>
        <v>10.017344360000001</v>
      </c>
      <c r="BX13" s="518">
        <f>+[60]SPNF!CB35</f>
        <v>9.6071428599999997</v>
      </c>
      <c r="BY13" s="518">
        <f>+[60]SPNF!CC35</f>
        <v>70.635172229999995</v>
      </c>
      <c r="BZ13" s="518">
        <f>+[60]SPNF!CD35</f>
        <v>1.2540750000000001</v>
      </c>
      <c r="CA13" s="518">
        <f>+[60]SPNF!CE35</f>
        <v>20.34958512</v>
      </c>
      <c r="CB13" s="518">
        <f>+[60]SPNF!CF35</f>
        <v>55.815286579999999</v>
      </c>
      <c r="CC13" s="518">
        <f>+[60]SPNF!CG35</f>
        <v>14.091976910000001</v>
      </c>
      <c r="CD13" s="518">
        <f>+[60]SPNF!CH35</f>
        <v>9.6071428599999997</v>
      </c>
      <c r="CE13" s="518">
        <f>+[60]SPNF!CI35</f>
        <v>82.554968583000004</v>
      </c>
      <c r="CF13" s="518">
        <f>+[60]SPNF!CJ35</f>
        <v>17.929207139999999</v>
      </c>
      <c r="CG13" s="518">
        <f t="shared" si="5"/>
        <v>368.17724946300001</v>
      </c>
      <c r="CH13" s="519"/>
      <c r="CI13" s="518">
        <f>+[60]SPNF!CK35</f>
        <v>14.9440296</v>
      </c>
      <c r="CJ13" s="518">
        <f>+[60]SPNF!CL35</f>
        <v>69.677283898999988</v>
      </c>
      <c r="CK13" s="518">
        <f>+[60]SPNF!CM35</f>
        <v>14.03970191</v>
      </c>
      <c r="CL13" s="518">
        <f>+[60]SPNF!CN35</f>
        <v>9.6071428599999997</v>
      </c>
      <c r="CM13" s="518">
        <f>+[60]SPNF!CO35</f>
        <v>91.635439195000004</v>
      </c>
      <c r="CN13" s="518">
        <f>+[60]SPNF!CP35</f>
        <v>10.898328571</v>
      </c>
      <c r="CO13" s="518">
        <f>+[60]SPNF!CQ35</f>
        <v>14.9440296</v>
      </c>
      <c r="CP13" s="518">
        <f>+[60]SPNF!CR35</f>
        <v>77.676030076000004</v>
      </c>
      <c r="CQ13" s="518">
        <f>+[60]SPNF!CS35</f>
        <v>17.832914409999997</v>
      </c>
      <c r="CR13" s="518">
        <f>+[60]SPNF!CT35</f>
        <v>3.3571428599999997</v>
      </c>
      <c r="CS13" s="518">
        <f>+[60]SPNF!CU35</f>
        <v>100.52222306300001</v>
      </c>
      <c r="CT13" s="518">
        <f>+[60]SPNF!CV35</f>
        <v>13.432253571</v>
      </c>
      <c r="CU13" s="518">
        <f t="shared" si="6"/>
        <v>438.566519615</v>
      </c>
      <c r="CV13" s="519"/>
      <c r="CW13" s="518">
        <f>+[60]SPNF!CW35</f>
        <v>14.9440296</v>
      </c>
      <c r="CX13" s="518">
        <f>+[60]SPNF!CX35</f>
        <v>86.392459463000009</v>
      </c>
      <c r="CY13" s="518">
        <f>+[60]SPNF!CY35</f>
        <v>17.884339409999999</v>
      </c>
      <c r="CZ13" s="518">
        <f>+[60]SPNF!CZ35</f>
        <v>849.23048812000002</v>
      </c>
      <c r="DA13" s="518">
        <f>+[60]SPNF!DA35</f>
        <v>73.067715269999994</v>
      </c>
      <c r="DB13" s="518">
        <f>+[60]SPNF!DB35+'[61]Ajustes explicaciones'!$DB$24</f>
        <v>513.62022856999999</v>
      </c>
      <c r="DC13" s="518">
        <f>+[60]SPNF!DC35</f>
        <v>23.9440296</v>
      </c>
      <c r="DD13" s="518">
        <f>+[60]SPNF!DD35</f>
        <v>59.250476069999998</v>
      </c>
      <c r="DE13" s="518">
        <f>+[60]SPNF!DE35</f>
        <v>18.186289410000001</v>
      </c>
      <c r="DF13" s="518">
        <f>+[60]SPNF!DF35</f>
        <v>12.35714286</v>
      </c>
      <c r="DG13" s="518">
        <f>+[60]SPNF!DG35</f>
        <v>73.067715269999994</v>
      </c>
      <c r="DH13" s="518">
        <f>+[60]SPNF!DH35</f>
        <v>13.955478569999999</v>
      </c>
      <c r="DI13" s="518">
        <f t="shared" si="7"/>
        <v>1755.900392213</v>
      </c>
      <c r="DJ13" s="519"/>
      <c r="DK13" s="518">
        <f>+[60]SPNF!DI35</f>
        <v>23.9440296</v>
      </c>
      <c r="DL13" s="518">
        <f>+[60]SPNF!DJ35</f>
        <v>59.750476069999998</v>
      </c>
      <c r="DM13" s="518">
        <f>+[60]SPNF!DK35</f>
        <v>18.173064409999999</v>
      </c>
      <c r="DN13" s="518">
        <f>+[60]SPNF!DL35</f>
        <v>12.35714286</v>
      </c>
      <c r="DO13" s="518">
        <f>+[60]SPNF!DM35</f>
        <v>21.374166880000001</v>
      </c>
      <c r="DP13" s="518">
        <f>+[60]SPNF!DN35</f>
        <v>19.116170969999999</v>
      </c>
      <c r="DQ13" s="518">
        <f>+[60]SPNF!DO35</f>
        <v>23.9440296</v>
      </c>
      <c r="DR13" s="518">
        <f>+[60]SPNF!DP35</f>
        <v>10.072365539000002</v>
      </c>
      <c r="DS13" s="518">
        <f>+[60]SPNF!DQ35</f>
        <v>18.997530480000005</v>
      </c>
      <c r="DT13" s="518">
        <f>+[60]SPNF!DR35</f>
        <v>12.35714286</v>
      </c>
      <c r="DU13" s="518">
        <f>+[60]SPNF!DS35</f>
        <v>23.874166880000001</v>
      </c>
      <c r="DV13" s="518">
        <f>+[60]SPNF!DT35</f>
        <v>19.092295972999999</v>
      </c>
      <c r="DW13" s="518">
        <f t="shared" si="8"/>
        <v>263.05258212199993</v>
      </c>
      <c r="DX13" s="519"/>
      <c r="DY13" s="518">
        <f>+[60]SPNF!DU35</f>
        <v>23.9440296</v>
      </c>
      <c r="DZ13" s="518">
        <f>+[60]SPNF!DV35</f>
        <v>2.5591655389999999</v>
      </c>
      <c r="EA13" s="518">
        <f>+[60]SPNF!DW35</f>
        <v>20.980896050000002</v>
      </c>
      <c r="EB13" s="518">
        <f>+[60]SPNF!DX35</f>
        <v>12.35714286</v>
      </c>
      <c r="EC13" s="518">
        <f>+[60]SPNF!DY35</f>
        <v>18.250814519999999</v>
      </c>
      <c r="ED13" s="518">
        <f>+[60]SPNF!DZ35</f>
        <v>20.171558472999997</v>
      </c>
      <c r="EE13" s="518">
        <f>+[60]SPNF!EA35</f>
        <v>23.9440296</v>
      </c>
      <c r="EF13" s="518">
        <f>+[60]SPNF!EB35</f>
        <v>1.7217129100000002</v>
      </c>
      <c r="EG13" s="518">
        <f>+[60]SPNF!EC35</f>
        <v>19.268174458000001</v>
      </c>
      <c r="EH13" s="518">
        <f>+[60]SPNF!ED35</f>
        <v>13.34672619</v>
      </c>
      <c r="EI13" s="518">
        <f>+[60]SPNF!EE35</f>
        <v>18.80253866</v>
      </c>
      <c r="EJ13" s="518">
        <f>+[60]SPNF!EF35</f>
        <v>19.052320990000002</v>
      </c>
      <c r="EK13" s="518">
        <f t="shared" si="9"/>
        <v>194.39910984999997</v>
      </c>
      <c r="EL13" s="519"/>
      <c r="EM13" s="518">
        <f>+[60]SPNF!EG35</f>
        <v>23.9440296</v>
      </c>
      <c r="EN13" s="518">
        <f>+[60]SPNF!EH35</f>
        <v>1.7393655400000001</v>
      </c>
      <c r="EO13" s="518">
        <f>+[60]SPNF!EI35</f>
        <v>19.706642477000003</v>
      </c>
      <c r="EP13" s="518">
        <f>+[60]SPNF!EJ35</f>
        <v>4.3467261899999992</v>
      </c>
      <c r="EQ13" s="518">
        <f>+[60]SPNF!EK35</f>
        <v>18.80253866</v>
      </c>
      <c r="ER13" s="518">
        <f>+[60]SPNF!EL35</f>
        <v>10.906392401999998</v>
      </c>
      <c r="ES13" s="518">
        <f>+[60]SPNF!EM35</f>
        <v>14.9440296</v>
      </c>
      <c r="ET13" s="518">
        <f>+[60]SPNF!EN35</f>
        <v>4.5392161150000003</v>
      </c>
      <c r="EU13" s="518">
        <f>+[60]SPNF!EO35</f>
        <v>21.227109483000003</v>
      </c>
      <c r="EV13" s="518">
        <f>+[60]SPNF!EP35</f>
        <v>4.3467261899999992</v>
      </c>
      <c r="EW13" s="518">
        <f>+[60]SPNF!EQ35</f>
        <v>18.80253866</v>
      </c>
      <c r="EX13" s="518">
        <f>+[60]SPNF!ER35</f>
        <v>12.648525735</v>
      </c>
      <c r="EY13" s="518">
        <f t="shared" si="10"/>
        <v>155.953840652</v>
      </c>
      <c r="EZ13" s="519"/>
      <c r="FA13" s="518">
        <f>+[60]SPNF!ES35</f>
        <v>14.9440296</v>
      </c>
      <c r="FB13" s="518">
        <f>+[60]SPNF!ET35</f>
        <v>5.48579215</v>
      </c>
      <c r="FC13" s="518">
        <f>+[60]SPNF!EU35</f>
        <v>20.980730000000001</v>
      </c>
      <c r="FD13" s="518">
        <f>+[60]SPNF!EV35</f>
        <v>4.3467261899999992</v>
      </c>
      <c r="FE13" s="518">
        <f>+[60]SPNF!EW35</f>
        <v>19.24036473</v>
      </c>
      <c r="FF13" s="518">
        <f>+[60]SPNF!EX35</f>
        <v>11.958999663</v>
      </c>
      <c r="FG13" s="518">
        <f>+[60]SPNF!EY35</f>
        <v>14.9440296</v>
      </c>
      <c r="FH13" s="518">
        <f>+[60]SPNF!EZ35</f>
        <v>4.5426582200000007</v>
      </c>
      <c r="FI13" s="518">
        <f>+[60]SPNF!FA35</f>
        <v>16.850592210000002</v>
      </c>
      <c r="FJ13" s="518">
        <f>+[60]SPNF!FB35</f>
        <v>4.3467261500000003</v>
      </c>
      <c r="FK13" s="518">
        <f>+[60]SPNF!FC35</f>
        <v>18.80253866</v>
      </c>
      <c r="FL13" s="518">
        <f>+[60]SPNF!FD35</f>
        <v>12.35772573</v>
      </c>
      <c r="FM13" s="518">
        <f t="shared" si="11"/>
        <v>148.80091290300001</v>
      </c>
    </row>
    <row r="14" spans="2:169" ht="15.75" x14ac:dyDescent="0.25">
      <c r="B14" s="695" t="s">
        <v>694</v>
      </c>
      <c r="C14" s="518">
        <f>+[60]SPNF!Q36</f>
        <v>0</v>
      </c>
      <c r="D14" s="518">
        <f>+[60]SPNF!R36</f>
        <v>4.2912820199999997</v>
      </c>
      <c r="E14" s="518">
        <f>+[60]SPNF!S36</f>
        <v>0</v>
      </c>
      <c r="F14" s="518">
        <f>+[60]SPNF!T36</f>
        <v>0</v>
      </c>
      <c r="G14" s="518">
        <f>+[60]SPNF!U36</f>
        <v>0</v>
      </c>
      <c r="H14" s="518">
        <f>+[60]SPNF!V36</f>
        <v>0</v>
      </c>
      <c r="I14" s="518">
        <f>+[60]SPNF!W36</f>
        <v>0</v>
      </c>
      <c r="J14" s="518">
        <f>+[60]SPNF!X36</f>
        <v>4.2912820199999997</v>
      </c>
      <c r="K14" s="518">
        <f>+[60]SPNF!Y36</f>
        <v>0</v>
      </c>
      <c r="L14" s="518">
        <f>+[60]SPNF!Z36</f>
        <v>0</v>
      </c>
      <c r="M14" s="518">
        <f>+[60]SPNF!AA36</f>
        <v>0</v>
      </c>
      <c r="N14" s="518">
        <f>+[60]SPNF!AB36</f>
        <v>0</v>
      </c>
      <c r="O14" s="518">
        <f t="shared" si="0"/>
        <v>8.5825640399999994</v>
      </c>
      <c r="P14" s="519"/>
      <c r="Q14" s="518">
        <f>+[60]SPNF!AC36</f>
        <v>0</v>
      </c>
      <c r="R14" s="518">
        <f>+[60]SPNF!AD36</f>
        <v>4.2912820199999997</v>
      </c>
      <c r="S14" s="518">
        <f>+[60]SPNF!AE36</f>
        <v>0</v>
      </c>
      <c r="T14" s="518">
        <f>+[60]SPNF!AF36</f>
        <v>0</v>
      </c>
      <c r="U14" s="518">
        <f>+[60]SPNF!AG36</f>
        <v>0</v>
      </c>
      <c r="V14" s="518">
        <f>+[60]SPNF!AH36</f>
        <v>0</v>
      </c>
      <c r="W14" s="518">
        <f>+[60]SPNF!AI36</f>
        <v>0</v>
      </c>
      <c r="X14" s="518">
        <f>+[60]SPNF!AJ36</f>
        <v>4.2912820199999997</v>
      </c>
      <c r="Y14" s="518">
        <f>+[60]SPNF!AK36</f>
        <v>0</v>
      </c>
      <c r="Z14" s="518">
        <f>+[60]SPNF!AL36</f>
        <v>0</v>
      </c>
      <c r="AA14" s="518">
        <f>+[60]SPNF!AM36</f>
        <v>0</v>
      </c>
      <c r="AB14" s="518">
        <f>+[60]SPNF!AN36</f>
        <v>0</v>
      </c>
      <c r="AC14" s="518">
        <f t="shared" si="1"/>
        <v>8.5825640399999994</v>
      </c>
      <c r="AD14" s="519"/>
      <c r="AE14" s="518">
        <f>+[60]SPNF!AO36</f>
        <v>0</v>
      </c>
      <c r="AF14" s="518">
        <f>+[60]SPNF!AP36</f>
        <v>4.2789645999999992</v>
      </c>
      <c r="AG14" s="518">
        <f>+[60]SPNF!AQ36</f>
        <v>0</v>
      </c>
      <c r="AH14" s="518">
        <f>+[60]SPNF!AR36</f>
        <v>0</v>
      </c>
      <c r="AI14" s="518">
        <f>+[60]SPNF!AS36</f>
        <v>0</v>
      </c>
      <c r="AJ14" s="518">
        <f>+[60]SPNF!AT36</f>
        <v>0</v>
      </c>
      <c r="AK14" s="518">
        <f>+[60]SPNF!AU36</f>
        <v>0</v>
      </c>
      <c r="AL14" s="518">
        <f>+[60]SPNF!AV36</f>
        <v>0</v>
      </c>
      <c r="AM14" s="518">
        <f>+[60]SPNF!AW36</f>
        <v>0</v>
      </c>
      <c r="AN14" s="518">
        <f>+[60]SPNF!AX36</f>
        <v>0</v>
      </c>
      <c r="AO14" s="518">
        <f>+[60]SPNF!AY36</f>
        <v>0</v>
      </c>
      <c r="AP14" s="518">
        <f>+[60]SPNF!AZ36</f>
        <v>650</v>
      </c>
      <c r="AQ14" s="518">
        <f t="shared" si="2"/>
        <v>654.27896459999999</v>
      </c>
      <c r="AR14" s="519"/>
      <c r="AS14" s="518">
        <f>+[60]SPNF!BA36</f>
        <v>0</v>
      </c>
      <c r="AT14" s="518">
        <f>+[60]SPNF!BB36</f>
        <v>0</v>
      </c>
      <c r="AU14" s="518">
        <f>+[60]SPNF!BC36</f>
        <v>0</v>
      </c>
      <c r="AV14" s="518">
        <f>+[60]SPNF!BD36</f>
        <v>0</v>
      </c>
      <c r="AW14" s="518">
        <f>+[60]SPNF!BE36</f>
        <v>0</v>
      </c>
      <c r="AX14" s="518">
        <f>+[60]SPNF!BF36</f>
        <v>0</v>
      </c>
      <c r="AY14" s="518">
        <f>+[60]SPNF!BG36</f>
        <v>0</v>
      </c>
      <c r="AZ14" s="518">
        <f>+[60]SPNF!BH36</f>
        <v>0</v>
      </c>
      <c r="BA14" s="518">
        <f>+[60]SPNF!BI36</f>
        <v>0</v>
      </c>
      <c r="BB14" s="518">
        <f>+[60]SPNF!BJ36</f>
        <v>0</v>
      </c>
      <c r="BC14" s="518">
        <f>+[60]SPNF!BK36</f>
        <v>0</v>
      </c>
      <c r="BD14" s="518">
        <f>+[60]SPNF!BL36</f>
        <v>0</v>
      </c>
      <c r="BE14" s="518">
        <f t="shared" si="3"/>
        <v>0</v>
      </c>
      <c r="BF14" s="519"/>
      <c r="BG14" s="518">
        <f>+[60]SPNF!BM36</f>
        <v>0</v>
      </c>
      <c r="BH14" s="518">
        <f>+[60]SPNF!BN36</f>
        <v>0</v>
      </c>
      <c r="BI14" s="518">
        <f>+[60]SPNF!BO36</f>
        <v>0</v>
      </c>
      <c r="BJ14" s="518">
        <f>+[60]SPNF!BP36</f>
        <v>0</v>
      </c>
      <c r="BK14" s="518">
        <f>+[60]SPNF!BQ36</f>
        <v>0</v>
      </c>
      <c r="BL14" s="518">
        <f>+[60]SPNF!BR36</f>
        <v>0</v>
      </c>
      <c r="BM14" s="518">
        <f>+[60]SPNF!BS36</f>
        <v>0</v>
      </c>
      <c r="BN14" s="518">
        <f>+[60]SPNF!BT36</f>
        <v>0</v>
      </c>
      <c r="BO14" s="518">
        <f>+[60]SPNF!BU36</f>
        <v>0</v>
      </c>
      <c r="BP14" s="518">
        <f>+[60]SPNF!BV36</f>
        <v>0</v>
      </c>
      <c r="BQ14" s="518">
        <f>+[60]SPNF!BW36</f>
        <v>0</v>
      </c>
      <c r="BR14" s="518">
        <f>+[60]SPNF!BX36</f>
        <v>0</v>
      </c>
      <c r="BS14" s="518">
        <f t="shared" si="4"/>
        <v>0</v>
      </c>
      <c r="BT14" s="519"/>
      <c r="BU14" s="518">
        <f>+[60]SPNF!BY36</f>
        <v>0</v>
      </c>
      <c r="BV14" s="518">
        <f>+[60]SPNF!BZ36</f>
        <v>0</v>
      </c>
      <c r="BW14" s="518">
        <f>+[60]SPNF!CA36</f>
        <v>29.602154019999997</v>
      </c>
      <c r="BX14" s="518">
        <f>+[60]SPNF!CB36</f>
        <v>29.602154019999997</v>
      </c>
      <c r="BY14" s="518">
        <f>+[60]SPNF!CC36</f>
        <v>29.602154019999997</v>
      </c>
      <c r="BZ14" s="518">
        <f>+[60]SPNF!CD36</f>
        <v>29.602154019999997</v>
      </c>
      <c r="CA14" s="518">
        <f>+[60]SPNF!CE36</f>
        <v>29.602154019999997</v>
      </c>
      <c r="CB14" s="518">
        <f>+[60]SPNF!CF36</f>
        <v>29.602154019999997</v>
      </c>
      <c r="CC14" s="518">
        <f>+[60]SPNF!CG36</f>
        <v>29.602154019999997</v>
      </c>
      <c r="CD14" s="518">
        <f>+[60]SPNF!CH36</f>
        <v>29.602154019999997</v>
      </c>
      <c r="CE14" s="518">
        <f>+[60]SPNF!CI36</f>
        <v>29.602154019999997</v>
      </c>
      <c r="CF14" s="518">
        <f>+[60]SPNF!CJ36</f>
        <v>29.602154019999997</v>
      </c>
      <c r="CG14" s="518">
        <f t="shared" si="5"/>
        <v>296.02154019999995</v>
      </c>
      <c r="CH14" s="519"/>
      <c r="CI14" s="518">
        <f>+[60]SPNF!CK36</f>
        <v>29.602154019999997</v>
      </c>
      <c r="CJ14" s="518">
        <f>+[60]SPNF!CL36</f>
        <v>29.602154030000001</v>
      </c>
      <c r="CK14" s="518">
        <f>+[60]SPNF!CM36</f>
        <v>26.278331670000004</v>
      </c>
      <c r="CL14" s="518">
        <f>+[60]SPNF!CN36</f>
        <v>26.278331670000004</v>
      </c>
      <c r="CM14" s="518">
        <f>+[60]SPNF!CO36</f>
        <v>26.278331670000004</v>
      </c>
      <c r="CN14" s="518">
        <f>+[60]SPNF!CP36</f>
        <v>1201.6483316700001</v>
      </c>
      <c r="CO14" s="518">
        <f>+[60]SPNF!CQ36</f>
        <v>26.278331670000004</v>
      </c>
      <c r="CP14" s="518">
        <f>+[60]SPNF!CR36</f>
        <v>26.278331670000004</v>
      </c>
      <c r="CQ14" s="518">
        <f>+[60]SPNF!CS36</f>
        <v>26.278331670000004</v>
      </c>
      <c r="CR14" s="518">
        <f>+[60]SPNF!CT36</f>
        <v>26.278331670000004</v>
      </c>
      <c r="CS14" s="518">
        <f>+[60]SPNF!CU36</f>
        <v>26.278331670000004</v>
      </c>
      <c r="CT14" s="518">
        <f>+[60]SPNF!CV36</f>
        <v>51.278331709999996</v>
      </c>
      <c r="CU14" s="518">
        <f t="shared" si="6"/>
        <v>1522.3576247899998</v>
      </c>
      <c r="CV14" s="519"/>
      <c r="CW14" s="518">
        <f>+[60]SPNF!CW36</f>
        <v>51.278331709999996</v>
      </c>
      <c r="CX14" s="518">
        <f>+[60]SPNF!CX36</f>
        <v>51.278332110000001</v>
      </c>
      <c r="CY14" s="518">
        <f>+[60]SPNF!CY36</f>
        <v>349.63</v>
      </c>
      <c r="CZ14" s="518">
        <f>+[60]SPNF!CZ36</f>
        <v>25</v>
      </c>
      <c r="DA14" s="518">
        <f>+[60]SPNF!DA36</f>
        <v>0</v>
      </c>
      <c r="DB14" s="518">
        <f>+[60]SPNF!DB36</f>
        <v>0</v>
      </c>
      <c r="DC14" s="518">
        <f>+[60]SPNF!DC36</f>
        <v>0</v>
      </c>
      <c r="DD14" s="518">
        <f>+[60]SPNF!DD36</f>
        <v>0</v>
      </c>
      <c r="DE14" s="518">
        <f>+[60]SPNF!DE36</f>
        <v>0</v>
      </c>
      <c r="DF14" s="518">
        <f>+[60]SPNF!DF36</f>
        <v>0</v>
      </c>
      <c r="DG14" s="518">
        <f>+[60]SPNF!DG36</f>
        <v>0</v>
      </c>
      <c r="DH14" s="518">
        <f>+[60]SPNF!DH36</f>
        <v>0</v>
      </c>
      <c r="DI14" s="518">
        <f t="shared" si="7"/>
        <v>477.18666381999998</v>
      </c>
      <c r="DJ14" s="519"/>
      <c r="DK14" s="518">
        <f>+[60]SPNF!DI36</f>
        <v>23.3</v>
      </c>
      <c r="DL14" s="518">
        <f>+[60]SPNF!DJ36</f>
        <v>23.3</v>
      </c>
      <c r="DM14" s="518">
        <f>+[60]SPNF!DK36</f>
        <v>23.3</v>
      </c>
      <c r="DN14" s="518">
        <f>+[60]SPNF!DL36</f>
        <v>23.3</v>
      </c>
      <c r="DO14" s="518">
        <f>+[60]SPNF!DM36</f>
        <v>23.5</v>
      </c>
      <c r="DP14" s="518">
        <f>+[60]SPNF!DN36</f>
        <v>8.3000000000000007</v>
      </c>
      <c r="DQ14" s="518">
        <f>+[60]SPNF!DO36</f>
        <v>33.299999999999997</v>
      </c>
      <c r="DR14" s="518">
        <f>+[60]SPNF!DP36</f>
        <v>8.3000000000000007</v>
      </c>
      <c r="DS14" s="518">
        <f>+[60]SPNF!DQ36</f>
        <v>8.3000000000000007</v>
      </c>
      <c r="DT14" s="518">
        <f>+[60]SPNF!DR36</f>
        <v>8.3000000000000007</v>
      </c>
      <c r="DU14" s="518">
        <f>+[60]SPNF!DS36</f>
        <v>8.3000000000000007</v>
      </c>
      <c r="DV14" s="518">
        <f>+[60]SPNF!DT36</f>
        <v>8.5</v>
      </c>
      <c r="DW14" s="518">
        <f t="shared" si="8"/>
        <v>200.00000000000006</v>
      </c>
      <c r="DX14" s="519"/>
      <c r="DY14" s="518">
        <f>+[60]SPNF!DU36</f>
        <v>25</v>
      </c>
      <c r="DZ14" s="518">
        <f>+[60]SPNF!DV36</f>
        <v>0</v>
      </c>
      <c r="EA14" s="518">
        <f>+[60]SPNF!DW36</f>
        <v>0</v>
      </c>
      <c r="EB14" s="518">
        <f>+[60]SPNF!DX36</f>
        <v>0</v>
      </c>
      <c r="EC14" s="518">
        <f>+[60]SPNF!DY36</f>
        <v>0</v>
      </c>
      <c r="ED14" s="518">
        <f>+[60]SPNF!DZ36</f>
        <v>0</v>
      </c>
      <c r="EE14" s="518">
        <f>+[60]SPNF!EA36</f>
        <v>0</v>
      </c>
      <c r="EF14" s="518">
        <f>+[60]SPNF!EB36</f>
        <v>29</v>
      </c>
      <c r="EG14" s="518">
        <f>+[60]SPNF!EC36</f>
        <v>0</v>
      </c>
      <c r="EH14" s="518">
        <f>+[60]SPNF!ED36</f>
        <v>0</v>
      </c>
      <c r="EI14" s="518">
        <f>+[60]SPNF!EE36</f>
        <v>0</v>
      </c>
      <c r="EJ14" s="518">
        <f>+[60]SPNF!EF36</f>
        <v>0</v>
      </c>
      <c r="EK14" s="518">
        <f t="shared" si="9"/>
        <v>54</v>
      </c>
      <c r="EL14" s="519"/>
      <c r="EM14" s="518">
        <f>+[60]SPNF!EG36</f>
        <v>29</v>
      </c>
      <c r="EN14" s="518">
        <f>+[60]SPNF!EH36</f>
        <v>0</v>
      </c>
      <c r="EO14" s="518">
        <f>+[60]SPNF!EI36</f>
        <v>0</v>
      </c>
      <c r="EP14" s="518">
        <f>+[60]SPNF!EJ36</f>
        <v>0</v>
      </c>
      <c r="EQ14" s="518">
        <f>+[60]SPNF!EK36</f>
        <v>644.31052255612508</v>
      </c>
      <c r="ER14" s="518">
        <f>+[60]SPNF!EL36</f>
        <v>0</v>
      </c>
      <c r="ES14" s="518">
        <f>+[60]SPNF!EM36</f>
        <v>35</v>
      </c>
      <c r="ET14" s="518">
        <f>+[60]SPNF!EN36</f>
        <v>0</v>
      </c>
      <c r="EU14" s="518">
        <f>+[60]SPNF!EO36</f>
        <v>0</v>
      </c>
      <c r="EV14" s="518">
        <f>+[60]SPNF!EP36</f>
        <v>0</v>
      </c>
      <c r="EW14" s="518">
        <f>+[60]SPNF!EQ36</f>
        <v>0</v>
      </c>
      <c r="EX14" s="518">
        <f>+[60]SPNF!ER36</f>
        <v>0</v>
      </c>
      <c r="EY14" s="518">
        <f t="shared" si="10"/>
        <v>708.31052255612508</v>
      </c>
      <c r="EZ14" s="519"/>
      <c r="FA14" s="518">
        <f>+[60]SPNF!ES36</f>
        <v>35</v>
      </c>
      <c r="FB14" s="518">
        <f>+[60]SPNF!ET36</f>
        <v>0</v>
      </c>
      <c r="FC14" s="518">
        <f>+[60]SPNF!EU36</f>
        <v>0</v>
      </c>
      <c r="FD14" s="518">
        <f>+[60]SPNF!EV36</f>
        <v>0</v>
      </c>
      <c r="FE14" s="518">
        <f>+[60]SPNF!EW36</f>
        <v>0</v>
      </c>
      <c r="FF14" s="518">
        <f>+[60]SPNF!EX36</f>
        <v>0</v>
      </c>
      <c r="FG14" s="518">
        <f>+[60]SPNF!EY36</f>
        <v>9</v>
      </c>
      <c r="FH14" s="518">
        <f>+[60]SPNF!EZ36</f>
        <v>0</v>
      </c>
      <c r="FI14" s="518">
        <f>+[60]SPNF!FA36</f>
        <v>0</v>
      </c>
      <c r="FJ14" s="518">
        <f>+[60]SPNF!FB36</f>
        <v>0</v>
      </c>
      <c r="FK14" s="518">
        <f>+[60]SPNF!FC36</f>
        <v>0</v>
      </c>
      <c r="FL14" s="518">
        <f>+[60]SPNF!FD36</f>
        <v>960.18349639175324</v>
      </c>
      <c r="FM14" s="518">
        <f t="shared" si="11"/>
        <v>1004.1834963917532</v>
      </c>
    </row>
    <row r="15" spans="2:169" ht="15.75" x14ac:dyDescent="0.25">
      <c r="B15" s="695" t="s">
        <v>682</v>
      </c>
      <c r="C15" s="518">
        <f>+[60]SPNF!Q37</f>
        <v>1.6689063799999999</v>
      </c>
      <c r="D15" s="518">
        <f>+[60]SPNF!R37</f>
        <v>0</v>
      </c>
      <c r="E15" s="518">
        <f>+[60]SPNF!S37</f>
        <v>0</v>
      </c>
      <c r="F15" s="518">
        <f>+[60]SPNF!T37</f>
        <v>1.29221845</v>
      </c>
      <c r="G15" s="518">
        <f>+[60]SPNF!U37</f>
        <v>0</v>
      </c>
      <c r="H15" s="518">
        <f>+[60]SPNF!V37</f>
        <v>0</v>
      </c>
      <c r="I15" s="518">
        <f>+[60]SPNF!W37</f>
        <v>1.7220610599999999</v>
      </c>
      <c r="J15" s="518">
        <f>+[60]SPNF!X37</f>
        <v>0</v>
      </c>
      <c r="K15" s="518">
        <f>+[60]SPNF!Y37</f>
        <v>0.33333332999999998</v>
      </c>
      <c r="L15" s="518">
        <f>+[60]SPNF!Z37</f>
        <v>0</v>
      </c>
      <c r="M15" s="518">
        <f>+[60]SPNF!AA37</f>
        <v>0.99215843000000004</v>
      </c>
      <c r="N15" s="518">
        <f>+[60]SPNF!AB37</f>
        <v>0</v>
      </c>
      <c r="O15" s="518">
        <f t="shared" si="0"/>
        <v>6.0086776500000001</v>
      </c>
      <c r="P15" s="519"/>
      <c r="Q15" s="518">
        <f>+[60]SPNF!AC37</f>
        <v>0</v>
      </c>
      <c r="R15" s="518">
        <f>+[60]SPNF!AD37</f>
        <v>1.7769086999999999</v>
      </c>
      <c r="S15" s="518">
        <f>+[60]SPNF!AE37</f>
        <v>0.33333343000000004</v>
      </c>
      <c r="T15" s="518">
        <f>+[60]SPNF!AF37</f>
        <v>1.0265863299999998</v>
      </c>
      <c r="U15" s="518">
        <f>+[60]SPNF!AG37</f>
        <v>0</v>
      </c>
      <c r="V15" s="518">
        <f>+[60]SPNF!AH37</f>
        <v>0</v>
      </c>
      <c r="W15" s="518">
        <f>+[60]SPNF!AI37</f>
        <v>1.83350324</v>
      </c>
      <c r="X15" s="518">
        <f>+[60]SPNF!AJ37</f>
        <v>0</v>
      </c>
      <c r="Y15" s="518">
        <f>+[60]SPNF!AK37</f>
        <v>0</v>
      </c>
      <c r="Z15" s="518">
        <f>+[60]SPNF!AL37</f>
        <v>1.0622088700000001</v>
      </c>
      <c r="AA15" s="518">
        <f>+[60]SPNF!AM37</f>
        <v>0</v>
      </c>
      <c r="AB15" s="518">
        <f>+[60]SPNF!AN37</f>
        <v>0</v>
      </c>
      <c r="AC15" s="518">
        <f t="shared" si="1"/>
        <v>6.0325405700000001</v>
      </c>
      <c r="AD15" s="519"/>
      <c r="AE15" s="518">
        <f>+[60]SPNF!AO37</f>
        <v>1.89190032</v>
      </c>
      <c r="AF15" s="518">
        <f>+[60]SPNF!AP37</f>
        <v>0</v>
      </c>
      <c r="AG15" s="518">
        <f>+[60]SPNF!AQ37</f>
        <v>52.631578950000005</v>
      </c>
      <c r="AH15" s="518">
        <f>+[60]SPNF!AR37</f>
        <v>1.09906752</v>
      </c>
      <c r="AI15" s="518">
        <f>+[60]SPNF!AS37</f>
        <v>0</v>
      </c>
      <c r="AJ15" s="518">
        <f>+[60]SPNF!AT37</f>
        <v>52.631578950000005</v>
      </c>
      <c r="AK15" s="518">
        <f>+[60]SPNF!AU37</f>
        <v>1.9521573400000001</v>
      </c>
      <c r="AL15" s="518">
        <f>+[60]SPNF!AV37</f>
        <v>0</v>
      </c>
      <c r="AM15" s="518">
        <f>+[60]SPNF!AW37</f>
        <v>52.631578950000005</v>
      </c>
      <c r="AN15" s="518">
        <f>+[60]SPNF!AX37</f>
        <v>1.1372051699999999</v>
      </c>
      <c r="AO15" s="518">
        <f>+[60]SPNF!AY37</f>
        <v>0</v>
      </c>
      <c r="AP15" s="518">
        <f>+[60]SPNF!AZ37</f>
        <v>52.631578950000005</v>
      </c>
      <c r="AQ15" s="518">
        <f t="shared" si="2"/>
        <v>216.60664614999999</v>
      </c>
      <c r="AR15" s="519"/>
      <c r="AS15" s="518">
        <f>+[60]SPNF!BA37</f>
        <v>2.01433354</v>
      </c>
      <c r="AT15" s="518">
        <f>+[60]SPNF!BB37</f>
        <v>0</v>
      </c>
      <c r="AU15" s="518">
        <f>+[60]SPNF!BC37</f>
        <v>52.631578950000005</v>
      </c>
      <c r="AV15" s="518">
        <f>+[60]SPNF!BD37</f>
        <v>1.17666618</v>
      </c>
      <c r="AW15" s="518">
        <f>+[60]SPNF!BE37</f>
        <v>0</v>
      </c>
      <c r="AX15" s="518">
        <f>+[60]SPNF!BF37</f>
        <v>52.631578950000005</v>
      </c>
      <c r="AY15" s="518">
        <f>+[60]SPNF!BG37</f>
        <v>2.07849006</v>
      </c>
      <c r="AZ15" s="518">
        <f>+[60]SPNF!BH37</f>
        <v>0</v>
      </c>
      <c r="BA15" s="518">
        <f>+[60]SPNF!BI37</f>
        <v>52.631578950000005</v>
      </c>
      <c r="BB15" s="518">
        <f>+[60]SPNF!BJ37</f>
        <v>1.2174965</v>
      </c>
      <c r="BC15" s="518">
        <f>+[60]SPNF!BK37</f>
        <v>0</v>
      </c>
      <c r="BD15" s="518">
        <f>+[60]SPNF!BL37</f>
        <v>52.631578950000005</v>
      </c>
      <c r="BE15" s="518">
        <f t="shared" si="3"/>
        <v>217.01330208000005</v>
      </c>
      <c r="BF15" s="519"/>
      <c r="BG15" s="518">
        <f>+[60]SPNF!BM37</f>
        <v>2.14468996</v>
      </c>
      <c r="BH15" s="518">
        <f>+[60]SPNF!BN37</f>
        <v>0</v>
      </c>
      <c r="BI15" s="518">
        <f>+[60]SPNF!BO37</f>
        <v>52.631578950000005</v>
      </c>
      <c r="BJ15" s="518">
        <f>+[60]SPNF!BP37</f>
        <v>1.25974363</v>
      </c>
      <c r="BK15" s="518">
        <f>+[60]SPNF!BQ37</f>
        <v>0</v>
      </c>
      <c r="BL15" s="518">
        <f>+[60]SPNF!BR37</f>
        <v>52.631578950000005</v>
      </c>
      <c r="BM15" s="518">
        <f>+[60]SPNF!BS37</f>
        <v>2.2129983399999995</v>
      </c>
      <c r="BN15" s="518">
        <f>+[60]SPNF!BT37</f>
        <v>0</v>
      </c>
      <c r="BO15" s="518">
        <f>+[60]SPNF!BU37</f>
        <v>52.631578950000005</v>
      </c>
      <c r="BP15" s="518">
        <f>+[60]SPNF!BV37</f>
        <v>1.30345673</v>
      </c>
      <c r="BQ15" s="518">
        <f>+[60]SPNF!BW37</f>
        <v>0</v>
      </c>
      <c r="BR15" s="518">
        <f>+[60]SPNF!BX37</f>
        <v>65.131578950000005</v>
      </c>
      <c r="BS15" s="518">
        <f t="shared" si="4"/>
        <v>229.94720446000002</v>
      </c>
      <c r="BT15" s="519"/>
      <c r="BU15" s="518">
        <f>+[60]SPNF!BY37</f>
        <v>2.2834823399999999</v>
      </c>
      <c r="BV15" s="518">
        <f>+[60]SPNF!BZ37</f>
        <v>0</v>
      </c>
      <c r="BW15" s="518">
        <f>+[60]SPNF!CA37</f>
        <v>52.631578950000005</v>
      </c>
      <c r="BX15" s="518">
        <f>+[60]SPNF!CB37</f>
        <v>3.4320196800000002</v>
      </c>
      <c r="BY15" s="518">
        <f>+[60]SPNF!CC37</f>
        <v>0</v>
      </c>
      <c r="BZ15" s="518">
        <f>+[60]SPNF!CD37</f>
        <v>52.631578950000005</v>
      </c>
      <c r="CA15" s="518">
        <f>+[60]SPNF!CE37</f>
        <v>0</v>
      </c>
      <c r="CB15" s="518">
        <f>+[60]SPNF!CF37</f>
        <v>2.0833330000000001</v>
      </c>
      <c r="CC15" s="518">
        <f>+[60]SPNF!CG37</f>
        <v>52.631578950000005</v>
      </c>
      <c r="CD15" s="518">
        <f>+[60]SPNF!CH37</f>
        <v>0</v>
      </c>
      <c r="CE15" s="518">
        <f>+[60]SPNF!CI37</f>
        <v>0</v>
      </c>
      <c r="CF15" s="518">
        <f>+[60]SPNF!CJ37</f>
        <v>54.714911950000001</v>
      </c>
      <c r="CG15" s="518">
        <f t="shared" si="5"/>
        <v>220.40848382000001</v>
      </c>
      <c r="CH15" s="519"/>
      <c r="CI15" s="518">
        <f>+[60]SPNF!CK37</f>
        <v>0</v>
      </c>
      <c r="CJ15" s="518">
        <f>+[60]SPNF!CL37</f>
        <v>0</v>
      </c>
      <c r="CK15" s="518">
        <f>+[60]SPNF!CM37</f>
        <v>52.631578950000005</v>
      </c>
      <c r="CL15" s="518">
        <f>+[60]SPNF!CN37</f>
        <v>2.0833330000000001</v>
      </c>
      <c r="CM15" s="518">
        <f>+[60]SPNF!CO37</f>
        <v>0</v>
      </c>
      <c r="CN15" s="518">
        <f>+[60]SPNF!CP37</f>
        <v>52.631578950000005</v>
      </c>
      <c r="CO15" s="518">
        <f>+[60]SPNF!CQ37</f>
        <v>0</v>
      </c>
      <c r="CP15" s="518">
        <f>+[60]SPNF!CR37</f>
        <v>2.0833330000000001</v>
      </c>
      <c r="CQ15" s="518">
        <f>+[60]SPNF!CS37</f>
        <v>52.631578900000001</v>
      </c>
      <c r="CR15" s="518">
        <f>+[60]SPNF!CT37</f>
        <v>0</v>
      </c>
      <c r="CS15" s="518">
        <f>+[60]SPNF!CU37</f>
        <v>0</v>
      </c>
      <c r="CT15" s="518">
        <f>+[60]SPNF!CV37</f>
        <v>2.0833349999999999</v>
      </c>
      <c r="CU15" s="518">
        <f t="shared" si="6"/>
        <v>164.14473780000003</v>
      </c>
      <c r="CV15" s="519"/>
      <c r="CW15" s="518">
        <f>+[60]SPNF!CW37</f>
        <v>0</v>
      </c>
      <c r="CX15" s="518">
        <f>+[60]SPNF!CX37</f>
        <v>0</v>
      </c>
      <c r="CY15" s="518">
        <f>+[60]SPNF!CY37</f>
        <v>0</v>
      </c>
      <c r="CZ15" s="518">
        <f>+[60]SPNF!CZ37</f>
        <v>0</v>
      </c>
      <c r="DA15" s="518">
        <f>+[60]SPNF!DA37</f>
        <v>0</v>
      </c>
      <c r="DB15" s="518">
        <f>+[60]SPNF!DB37</f>
        <v>0</v>
      </c>
      <c r="DC15" s="518">
        <f>+[60]SPNF!DC37</f>
        <v>0</v>
      </c>
      <c r="DD15" s="518">
        <f>+[60]SPNF!DD37</f>
        <v>0</v>
      </c>
      <c r="DE15" s="518">
        <f>+[60]SPNF!DE37</f>
        <v>0</v>
      </c>
      <c r="DF15" s="518">
        <f>+[60]SPNF!DF37</f>
        <v>0</v>
      </c>
      <c r="DG15" s="518">
        <f>+[60]SPNF!DG37</f>
        <v>0</v>
      </c>
      <c r="DH15" s="518">
        <f>+[60]SPNF!DH37</f>
        <v>0</v>
      </c>
      <c r="DI15" s="518">
        <f t="shared" si="7"/>
        <v>0</v>
      </c>
      <c r="DJ15" s="519"/>
      <c r="DK15" s="518">
        <f>+[60]SPNF!DI37</f>
        <v>0</v>
      </c>
      <c r="DL15" s="518">
        <f>+[60]SPNF!DJ37</f>
        <v>0</v>
      </c>
      <c r="DM15" s="518">
        <f>+[60]SPNF!DK37</f>
        <v>0</v>
      </c>
      <c r="DN15" s="518">
        <f>+[60]SPNF!DL37</f>
        <v>0</v>
      </c>
      <c r="DO15" s="518">
        <f>+[60]SPNF!DM37</f>
        <v>0</v>
      </c>
      <c r="DP15" s="518">
        <f>+[60]SPNF!DN37</f>
        <v>0</v>
      </c>
      <c r="DQ15" s="518">
        <f>+[60]SPNF!DO37</f>
        <v>0</v>
      </c>
      <c r="DR15" s="518">
        <f>+[60]SPNF!DP37</f>
        <v>0</v>
      </c>
      <c r="DS15" s="518">
        <f>+[60]SPNF!DQ37</f>
        <v>0</v>
      </c>
      <c r="DT15" s="518">
        <f>+[60]SPNF!DR37</f>
        <v>0</v>
      </c>
      <c r="DU15" s="518">
        <f>+[60]SPNF!DS37</f>
        <v>0</v>
      </c>
      <c r="DV15" s="518">
        <f>+[60]SPNF!DT37</f>
        <v>0</v>
      </c>
      <c r="DW15" s="518">
        <f t="shared" si="8"/>
        <v>0</v>
      </c>
      <c r="DX15" s="519"/>
      <c r="DY15" s="518">
        <f>+[60]SPNF!DU37</f>
        <v>0</v>
      </c>
      <c r="DZ15" s="518">
        <f>+[60]SPNF!DV37</f>
        <v>0</v>
      </c>
      <c r="EA15" s="518">
        <f>+[60]SPNF!DW37</f>
        <v>0</v>
      </c>
      <c r="EB15" s="518">
        <f>+[60]SPNF!DX37</f>
        <v>0</v>
      </c>
      <c r="EC15" s="518">
        <f>+[60]SPNF!DY37</f>
        <v>0</v>
      </c>
      <c r="ED15" s="518">
        <f>+[60]SPNF!DZ37</f>
        <v>0</v>
      </c>
      <c r="EE15" s="518">
        <f>+[60]SPNF!EA37</f>
        <v>0</v>
      </c>
      <c r="EF15" s="518">
        <f>+[60]SPNF!EB37</f>
        <v>0</v>
      </c>
      <c r="EG15" s="518">
        <f>+[60]SPNF!EC37</f>
        <v>0</v>
      </c>
      <c r="EH15" s="518">
        <f>+[60]SPNF!ED37</f>
        <v>0</v>
      </c>
      <c r="EI15" s="518">
        <f>+[60]SPNF!EE37</f>
        <v>0</v>
      </c>
      <c r="EJ15" s="518">
        <f>+[60]SPNF!EF37</f>
        <v>0</v>
      </c>
      <c r="EK15" s="518">
        <f t="shared" si="9"/>
        <v>0</v>
      </c>
      <c r="EL15" s="519"/>
      <c r="EM15" s="518">
        <f>+[60]SPNF!EG37</f>
        <v>0</v>
      </c>
      <c r="EN15" s="518">
        <f>+[60]SPNF!EH37</f>
        <v>0</v>
      </c>
      <c r="EO15" s="518">
        <f>+[60]SPNF!EI37</f>
        <v>0</v>
      </c>
      <c r="EP15" s="518">
        <f>+[60]SPNF!EJ37</f>
        <v>0</v>
      </c>
      <c r="EQ15" s="518">
        <f>+[60]SPNF!EK37</f>
        <v>0</v>
      </c>
      <c r="ER15" s="518">
        <f>+[60]SPNF!EL37</f>
        <v>0</v>
      </c>
      <c r="ES15" s="518">
        <f>+[60]SPNF!EM37</f>
        <v>0</v>
      </c>
      <c r="ET15" s="518">
        <f>+[60]SPNF!EN37</f>
        <v>0</v>
      </c>
      <c r="EU15" s="518">
        <f>+[60]SPNF!EO37</f>
        <v>0</v>
      </c>
      <c r="EV15" s="518">
        <f>+[60]SPNF!EP37</f>
        <v>0</v>
      </c>
      <c r="EW15" s="518">
        <f>+[60]SPNF!EQ37</f>
        <v>0</v>
      </c>
      <c r="EX15" s="518">
        <f>+[60]SPNF!ER37</f>
        <v>0</v>
      </c>
      <c r="EY15" s="518">
        <f t="shared" si="10"/>
        <v>0</v>
      </c>
      <c r="EZ15" s="519"/>
      <c r="FA15" s="518">
        <f>+[60]SPNF!ES37</f>
        <v>0</v>
      </c>
      <c r="FB15" s="518">
        <f>+[60]SPNF!ET37</f>
        <v>0</v>
      </c>
      <c r="FC15" s="518">
        <f>+[60]SPNF!EU37</f>
        <v>0</v>
      </c>
      <c r="FD15" s="518">
        <f>+[60]SPNF!EV37</f>
        <v>0</v>
      </c>
      <c r="FE15" s="518">
        <f>+[60]SPNF!EW37</f>
        <v>0</v>
      </c>
      <c r="FF15" s="518">
        <f>+[60]SPNF!EX37</f>
        <v>0</v>
      </c>
      <c r="FG15" s="518">
        <f>+[60]SPNF!EY37</f>
        <v>0</v>
      </c>
      <c r="FH15" s="518">
        <f>+[60]SPNF!EZ37</f>
        <v>0</v>
      </c>
      <c r="FI15" s="518">
        <f>+[60]SPNF!FA37</f>
        <v>0</v>
      </c>
      <c r="FJ15" s="518">
        <f>+[60]SPNF!FB37</f>
        <v>0</v>
      </c>
      <c r="FK15" s="518">
        <f>+[60]SPNF!FC37</f>
        <v>0</v>
      </c>
      <c r="FL15" s="518">
        <f>+[60]SPNF!FD37</f>
        <v>0</v>
      </c>
      <c r="FM15" s="518">
        <f t="shared" si="11"/>
        <v>0</v>
      </c>
    </row>
    <row r="16" spans="2:169" ht="15.75" x14ac:dyDescent="0.25">
      <c r="B16" s="695" t="s">
        <v>17</v>
      </c>
      <c r="C16" s="518">
        <f>+[59]Amortizaciones!S113+[59]Amortizaciones!S117</f>
        <v>42.748943227197465</v>
      </c>
      <c r="D16" s="518">
        <f>+[59]Amortizaciones!T113+[59]Amortizaciones!T117</f>
        <v>43.001161992237932</v>
      </c>
      <c r="E16" s="518">
        <f>+[59]Amortizaciones!U113+[59]Amortizaciones!U117</f>
        <v>43.254868847992135</v>
      </c>
      <c r="F16" s="518">
        <f>+[59]Amortizaciones!V113+[59]Amortizaciones!V117</f>
        <v>43.510072574195291</v>
      </c>
      <c r="G16" s="518">
        <f>+[59]Amortizaciones!W113+[59]Amortizaciones!W117</f>
        <v>43.766782002383046</v>
      </c>
      <c r="H16" s="518">
        <f>+[59]Amortizaciones!X113+[59]Amortizaciones!X117</f>
        <v>44.025006016197104</v>
      </c>
      <c r="I16" s="518">
        <f>+[59]Amortizaciones!Y113+[59]Amortizaciones!Y117</f>
        <v>44.284753551692667</v>
      </c>
      <c r="J16" s="518">
        <f>+[59]Amortizaciones!Z113+[59]Amortizaciones!Z117</f>
        <v>44.54603359764765</v>
      </c>
      <c r="K16" s="518">
        <f>+[59]Amortizaciones!AA113+[59]Amortizaciones!AA117</f>
        <v>46.613201467772527</v>
      </c>
      <c r="L16" s="518">
        <f>+[59]Amortizaciones!AB113+[59]Amortizaciones!AB117</f>
        <v>46.894822786597999</v>
      </c>
      <c r="M16" s="518">
        <f>+[59]Amortizaciones!AC113+[59]Amortizaciones!AC117</f>
        <v>47.178145566913329</v>
      </c>
      <c r="N16" s="518">
        <f>+[59]Amortizaciones!AD113+[59]Amortizaciones!AD117</f>
        <v>47.463180088377811</v>
      </c>
      <c r="O16" s="518">
        <f t="shared" si="0"/>
        <v>537.28697171920498</v>
      </c>
      <c r="P16" s="519"/>
      <c r="Q16" s="518">
        <f>+[59]Amortizaciones!AE113+[59]Amortizaciones!AE117</f>
        <v>186.13302218081398</v>
      </c>
      <c r="R16" s="518">
        <f>+[59]Amortizaciones!AF113+[59]Amortizaciones!AF117</f>
        <v>187.22528636056458</v>
      </c>
      <c r="S16" s="518">
        <f>+[59]Amortizaciones!AG113+[59]Amortizaciones!AG117</f>
        <v>188.32396208822021</v>
      </c>
      <c r="T16" s="518">
        <f>+[59]Amortizaciones!AH113+[59]Amortizaciones!AH117</f>
        <v>189.42908701087356</v>
      </c>
      <c r="U16" s="518">
        <f>+[59]Amortizaciones!AI113+[59]Amortizaciones!AI117</f>
        <v>190.54069899674133</v>
      </c>
      <c r="V16" s="518">
        <f>+[59]Amortizaciones!AJ113+[59]Amortizaciones!AJ117</f>
        <v>49.209917315072921</v>
      </c>
      <c r="W16" s="518">
        <f>+[59]Amortizaciones!AK113+[59]Amortizaciones!AK117</f>
        <v>81.19813636027601</v>
      </c>
      <c r="X16" s="518">
        <f>+[59]Amortizaciones!AL113+[59]Amortizaciones!AL117</f>
        <v>81.681313779425665</v>
      </c>
      <c r="Y16" s="518">
        <f>+[59]Amortizaciones!AM113+[59]Amortizaciones!AM117</f>
        <v>172.0548173705738</v>
      </c>
      <c r="Z16" s="518">
        <f>+[59]Amortizaciones!AN113+[59]Amortizaciones!AN117</f>
        <v>173.06948612709078</v>
      </c>
      <c r="AA16" s="518">
        <f>+[59]Amortizaciones!AO113+[59]Amortizaciones!AO117</f>
        <v>174.0901409582934</v>
      </c>
      <c r="AB16" s="518">
        <f>+[59]Amortizaciones!AP113+[59]Amortizaciones!AP117</f>
        <v>175.11681719239635</v>
      </c>
      <c r="AC16" s="518">
        <f t="shared" si="1"/>
        <v>1848.0726857403426</v>
      </c>
      <c r="AD16" s="519"/>
      <c r="AE16" s="518">
        <f>+[59]Amortizaciones!AQ113+IF([59]mFlows!AQ117&lt;0,[59]mFlows!AQ117,0)</f>
        <v>148.17453143633759</v>
      </c>
      <c r="AF16" s="518">
        <f>+[59]Amortizaciones!AR113+IF([59]mFlows!AR117&lt;0,[59]mFlows!AR117,0)</f>
        <v>149.05086905782426</v>
      </c>
      <c r="AG16" s="518">
        <f>+[59]Amortizaciones!AS113+IF([59]mFlows!AS117&lt;0,[59]mFlows!AS117,0)</f>
        <v>149.93239153737196</v>
      </c>
      <c r="AH16" s="518">
        <f>+[59]Amortizaciones!AT113+IF([59]mFlows!AT117&lt;0,[59]mFlows!AT117,0)</f>
        <v>150.8191295630966</v>
      </c>
      <c r="AI16" s="518">
        <f>+[59]Amortizaciones!AU113+IF([59]mFlows!AU117&lt;0,[59]mFlows!AU117,0)</f>
        <v>151.71111400482101</v>
      </c>
      <c r="AJ16" s="518">
        <f>+[59]Amortizaciones!AV113+IF([59]mFlows!AV117&lt;0,[59]mFlows!AV117,0)</f>
        <v>152.60837591515141</v>
      </c>
      <c r="AK16" s="518">
        <f>+[59]Amortizaciones!AW113+IF([59]mFlows!AW117&lt;0,[59]mFlows!AW117,0)</f>
        <v>150.6067797987337</v>
      </c>
      <c r="AL16" s="518">
        <f>+[59]Amortizaciones!AX113+IF([59]mFlows!AX117&lt;0,[59]mFlows!AX117,0)</f>
        <v>199.51300829183583</v>
      </c>
      <c r="AM16" s="518">
        <f>+[59]Amortizaciones!AY113+IF([59]mFlows!AY117&lt;0,[59]mFlows!AY117,0)</f>
        <v>161.12130958372222</v>
      </c>
      <c r="AN16" s="518">
        <f>+[59]Amortizaciones!AZ113+IF([59]mFlows!AZ117&lt;0,[59]mFlows!AZ117,0)</f>
        <v>162.16848332009499</v>
      </c>
      <c r="AO16" s="518">
        <f>+[59]Amortizaciones!BA113+IF([59]mFlows!BA117&lt;0,[59]mFlows!BA117,0)</f>
        <v>162.10746513444573</v>
      </c>
      <c r="AP16" s="518">
        <f>+[59]Amortizaciones!BB113+IF([59]mFlows!BB117&lt;0,[59]mFlows!BB117,0)</f>
        <v>162.7890508313738</v>
      </c>
      <c r="AQ16" s="518">
        <f t="shared" si="2"/>
        <v>1900.6025084748089</v>
      </c>
      <c r="AR16" s="519"/>
      <c r="AS16" s="518">
        <f>+[59]Amortizaciones!BC113+IF([59]mFlows!BC117&lt;0,-[59]mFlows!BC117,0)</f>
        <v>130.79171619430434</v>
      </c>
      <c r="AT16" s="518">
        <f>+[59]Amortizaciones!BD113+IF([59]mFlows!BD117&lt;0,-[59]mFlows!BD117,0)</f>
        <v>115.34246855036271</v>
      </c>
      <c r="AU16" s="518">
        <f>+[59]Amortizaciones!BE113+IF([59]mFlows!BE117&lt;0,-[59]mFlows!BE117,0)</f>
        <v>115.81466694670097</v>
      </c>
      <c r="AV16" s="518">
        <f>+[59]Amortizaciones!BF113+IF([59]mFlows!BF117&lt;0,-[59]mFlows!BF117,0)</f>
        <v>93.755636760417673</v>
      </c>
      <c r="AW16" s="518">
        <f>+[59]Amortizaciones!BG113+IF([59]mFlows!BG117&lt;0,-[59]mFlows!BG117,0)</f>
        <v>166.51958921723519</v>
      </c>
      <c r="AX16" s="518">
        <f>+[59]Amortizaciones!BH113+IF([59]mFlows!BH117&lt;0,-[59]mFlows!BH117,0)</f>
        <v>117.33269795208251</v>
      </c>
      <c r="AY16" s="518">
        <f>+[59]Amortizaciones!BI113+IF([59]mFlows!BI117&lt;0,-[59]mFlows!BI117,0)</f>
        <v>143.66790938183178</v>
      </c>
      <c r="AZ16" s="518">
        <f>+[59]Amortizaciones!BJ113+IF([59]mFlows!BJ117&lt;0,-[59]mFlows!BJ117,0)</f>
        <v>144.3234717391905</v>
      </c>
      <c r="BA16" s="518">
        <f>+[59]Amortizaciones!BK113+IF([59]mFlows!BK117&lt;0,-[59]mFlows!BK117,0)</f>
        <v>127.01169754058179</v>
      </c>
      <c r="BB16" s="518">
        <f>+[59]Amortizaciones!BL113+IF([59]mFlows!BL117&lt;0,-[59]mFlows!BL117,0)</f>
        <v>146.77991845836081</v>
      </c>
      <c r="BC16" s="518">
        <f>+[59]Amortizaciones!BM113+IF([59]mFlows!BM117&lt;0,-[59]mFlows!BM117,0)</f>
        <v>128.0895352021752</v>
      </c>
      <c r="BD16" s="518">
        <f>+[59]Amortizaciones!BN113+IF([59]mFlows!BN117&lt;0,-[59]mFlows!BN117,0)</f>
        <v>151.27446811802835</v>
      </c>
      <c r="BE16" s="518">
        <f t="shared" si="3"/>
        <v>1580.7037760612718</v>
      </c>
      <c r="BF16" s="519"/>
      <c r="BG16" s="518">
        <f>+[59]Amortizaciones!BO113+IF([59]mFlows!BO117&lt;0,-[59]mFlows!BO117,0)</f>
        <v>61.222038761278974</v>
      </c>
      <c r="BH16" s="518">
        <f>+[59]Amortizaciones!BP113+IF([59]mFlows!BP117&lt;0,-[59]mFlows!BP117,0)</f>
        <v>118.51291717746363</v>
      </c>
      <c r="BI16" s="518">
        <f>+[59]Amortizaciones!BQ113+IF([59]mFlows!BQ117&lt;0,-[59]mFlows!BQ117,0)</f>
        <v>111.48748269240932</v>
      </c>
      <c r="BJ16" s="518">
        <f>+[59]Amortizaciones!BR113+IF([59]mFlows!BR117&lt;0,-[59]mFlows!BR117,0)</f>
        <v>104.29065167238187</v>
      </c>
      <c r="BK16" s="518">
        <f>+[59]Amortizaciones!BS113+IF([59]mFlows!BS117&lt;0,-[59]mFlows!BS117,0)</f>
        <v>111.85435046802016</v>
      </c>
      <c r="BL16" s="518">
        <f>+[59]Amortizaciones!BT113+IF([59]mFlows!BT117&lt;0,-[59]mFlows!BT117,0)</f>
        <v>105.50555443454094</v>
      </c>
      <c r="BM16" s="518">
        <f>+[59]Amortizaciones!BU113+IF([59]mFlows!BU117&lt;0,-[59]mFlows!BU117,0)</f>
        <v>104.78963301194449</v>
      </c>
      <c r="BN16" s="518">
        <f>+[59]Amortizaciones!BV113+IF([59]mFlows!BV117&lt;0,-[59]mFlows!BV117,0)</f>
        <v>112.50285622522301</v>
      </c>
      <c r="BO16" s="518">
        <f>+[59]Amortizaciones!BW113+IF([59]mFlows!BW117&lt;0,-[59]mFlows!BW117,0)</f>
        <v>94.47945056100852</v>
      </c>
      <c r="BP16" s="518">
        <f>+[59]Amortizaciones!BX113+IF([59]mFlows!BX117&lt;0,-[59]mFlows!BX117,0)</f>
        <v>105.11874684570107</v>
      </c>
      <c r="BQ16" s="518">
        <f>+[59]Amortizaciones!BY113+IF([59]mFlows!BY117&lt;0,-[59]mFlows!BY117,0)</f>
        <v>91.292435857026916</v>
      </c>
      <c r="BR16" s="518">
        <f>+[59]Amortizaciones!BZ113+IF([59]mFlows!BZ117&lt;0,-[59]mFlows!BZ117,0)</f>
        <v>95.045366222539471</v>
      </c>
      <c r="BS16" s="518">
        <f t="shared" si="4"/>
        <v>1216.1014839295385</v>
      </c>
      <c r="BT16" s="519"/>
      <c r="BU16" s="518">
        <f>+[59]Amortizaciones!CA113+IF([59]mFlows!CA117&lt;0,-[59]mFlows!CA117,0)</f>
        <v>91.496186092726575</v>
      </c>
      <c r="BV16" s="518">
        <f>+[59]Amortizaciones!CB113+IF([59]mFlows!CB117&lt;0,-[59]mFlows!CB117,0)</f>
        <v>100.59575510703607</v>
      </c>
      <c r="BW16" s="518">
        <f>+[59]Amortizaciones!CC113+IF([59]mFlows!CC117&lt;0,-[59]mFlows!CC117,0)</f>
        <v>100.79914146203525</v>
      </c>
      <c r="BX16" s="518">
        <f>+[59]Amortizaciones!CD113+IF([59]mFlows!CD117&lt;0,-[59]mFlows!CD117,0)</f>
        <v>106.62055220339396</v>
      </c>
      <c r="BY16" s="518">
        <f>+[59]Amortizaciones!CE113+IF([59]mFlows!CE117&lt;0,-[59]mFlows!CE117,0)</f>
        <v>89.744642689999935</v>
      </c>
      <c r="BZ16" s="518">
        <f>+[59]Amortizaciones!CF113+IF([59]mFlows!CF117&lt;0,-[59]mFlows!CF117,0)</f>
        <v>89.570225910000062</v>
      </c>
      <c r="CA16" s="518">
        <f>+[59]Amortizaciones!CG113+IF([59]mFlows!CG117&lt;0,-[59]mFlows!CG117,0)</f>
        <v>89.741903360000009</v>
      </c>
      <c r="CB16" s="518">
        <f>+[59]Amortizaciones!CH113+IF([59]mFlows!CH117&lt;0,-[59]mFlows!CH117,0)</f>
        <v>88.960906219999941</v>
      </c>
      <c r="CC16" s="518">
        <f>+[59]Amortizaciones!CI113+IF([59]mFlows!CI117&lt;0,-[59]mFlows!CI117,0)</f>
        <v>37.808203059537746</v>
      </c>
      <c r="CD16" s="518">
        <f>+[59]Amortizaciones!CJ113+IF([59]mFlows!CJ117&lt;0,-[59]mFlows!CJ117,0)</f>
        <v>89.806078139999997</v>
      </c>
      <c r="CE16" s="518">
        <f>+[59]Amortizaciones!CK113+IF([59]mFlows!CK117&lt;0,-[59]mFlows!CK117,0)</f>
        <v>89.987055729999938</v>
      </c>
      <c r="CF16" s="518">
        <f>+[59]Amortizaciones!CL113+IF([59]mFlows!CL117&lt;0,-[59]mFlows!CL117,0)</f>
        <v>91.230891590000013</v>
      </c>
      <c r="CG16" s="518">
        <f t="shared" si="5"/>
        <v>1066.3615415647296</v>
      </c>
      <c r="CH16" s="519"/>
      <c r="CI16" s="518">
        <f>+[59]Amortizaciones!CM113+IF([59]mFlows!CM117&lt;0,-[59]mFlows!CM117,0)</f>
        <v>88.258198000000007</v>
      </c>
      <c r="CJ16" s="518">
        <f>+[59]Amortizaciones!CN113+IF([59]mFlows!CN117&lt;0,-[59]mFlows!CN117,0)</f>
        <v>112.21513132000004</v>
      </c>
      <c r="CK16" s="518">
        <f>+[59]Amortizaciones!CO113+IF([59]mFlows!CO117&lt;0,-[59]mFlows!CO117,0)</f>
        <v>39.497779810000011</v>
      </c>
      <c r="CL16" s="518">
        <f>+[59]Amortizaciones!CP113+IF([59]mFlows!CP117&lt;0,-[59]mFlows!CP117,0)</f>
        <v>105.39120241999998</v>
      </c>
      <c r="CM16" s="518">
        <f>+[59]Amortizaciones!CQ113+IF([59]mFlows!CQ117&lt;0,-[59]mFlows!CQ117,0)</f>
        <v>108.7924689699999</v>
      </c>
      <c r="CN16" s="518">
        <f>+[59]Amortizaciones!CR113+IF([59]mFlows!CR117&lt;0,-[59]mFlows!CR117,0)</f>
        <v>98.670439189653607</v>
      </c>
      <c r="CO16" s="518">
        <f>+[59]Amortizaciones!CS113+IF([59]mFlows!CS117&lt;0,-[59]mFlows!CS117,0)</f>
        <v>37.592207399999964</v>
      </c>
      <c r="CP16" s="518">
        <f>+[59]Amortizaciones!CT113+IF([59]mFlows!CT117&lt;0,-[59]mFlows!CT117,0)</f>
        <v>97.194606390000047</v>
      </c>
      <c r="CQ16" s="518">
        <f>+[59]Amortizaciones!CU113+IF([59]mFlows!CU117&lt;0,-[59]mFlows!CU117,0)</f>
        <v>96.705582599999914</v>
      </c>
      <c r="CR16" s="518">
        <f>+[59]Amortizaciones!CV113+IF([59]mFlows!CV117&lt;0,-[59]mFlows!CV117,0)</f>
        <v>96.338129250000065</v>
      </c>
      <c r="CS16" s="518">
        <f>+[59]Amortizaciones!CW113+IF([59]mFlows!CW117&lt;0,-[59]mFlows!CW117,0)</f>
        <v>65.786624099999983</v>
      </c>
      <c r="CT16" s="518">
        <f>+[59]Amortizaciones!CX113+IF([59]mFlows!CX117&lt;0,-[59]mFlows!CX117,0)</f>
        <v>37.410414870000025</v>
      </c>
      <c r="CU16" s="518">
        <f t="shared" si="6"/>
        <v>983.85278431965367</v>
      </c>
      <c r="CV16" s="519"/>
      <c r="CW16" s="518">
        <f>+[59]Amortizaciones!CY113+IF([59]mFlows!CY117&lt;0,-[59]mFlows!CY117,0)</f>
        <v>29.127029509999897</v>
      </c>
      <c r="CX16" s="518">
        <f>+[59]Amortizaciones!CZ113+IF([59]mFlows!CZ117&lt;0,-[59]mFlows!CZ117,0)</f>
        <v>11.286187720000092</v>
      </c>
      <c r="CY16" s="518">
        <f>+[59]Amortizaciones!DA113+IF([59]mFlows!DA117&lt;0,-[59]mFlows!DA117,0)</f>
        <v>12.051329669999907</v>
      </c>
      <c r="CZ16" s="518">
        <f>+[59]Amortizaciones!DB113+IF([59]mFlows!DB117&lt;0,-[59]mFlows!DB117,0)</f>
        <v>4.4688514300000204</v>
      </c>
      <c r="DA16" s="518">
        <f>+[59]Amortizaciones!DC113+IF([59]mFlows!DC117&lt;0,-[59]mFlows!DC117,0)</f>
        <v>7.4464257000000114</v>
      </c>
      <c r="DB16" s="518">
        <f>+[59]Amortizaciones!DD113+IF([59]mFlows!DD117&lt;0,-[59]mFlows!DD117,0)</f>
        <v>10.597725390000098</v>
      </c>
      <c r="DC16" s="518">
        <f>+[59]Amortizaciones!DE113+IF([59]mFlows!DE117&lt;0,-[59]mFlows!DE117,0)</f>
        <v>11.631689689999959</v>
      </c>
      <c r="DD16" s="518">
        <f>+[59]Amortizaciones!DF113+IF([59]mFlows!DF117&lt;0,-[59]mFlows!DF117,0)</f>
        <v>11.646455760000023</v>
      </c>
      <c r="DE16" s="518">
        <f>+[59]Amortizaciones!DG113+IF([59]mFlows!DG117&lt;0,-[59]mFlows!DG117,0)</f>
        <v>11.272155769999969</v>
      </c>
      <c r="DF16" s="518">
        <f>+[59]Amortizaciones!DH113+IF([59]mFlows!DH117&lt;0,-[59]mFlows!DH117,0)</f>
        <v>11.496045819999992</v>
      </c>
      <c r="DG16" s="518">
        <f>+[59]Amortizaciones!DI113+IF([59]mFlows!DI117&lt;0,-[59]mFlows!DI117,0)</f>
        <v>10.931685479999985</v>
      </c>
      <c r="DH16" s="518">
        <f>+[59]Amortizaciones!DJ113+IF([59]mFlows!DJ117&lt;0,-[59]mFlows!DJ117,0)</f>
        <v>10.573823870000112</v>
      </c>
      <c r="DI16" s="518">
        <f t="shared" si="7"/>
        <v>142.52940581000007</v>
      </c>
      <c r="DJ16" s="519"/>
      <c r="DK16" s="518">
        <f>+[59]Amortizaciones!DK113+IF([59]mFlows!DK117&lt;0,-[59]mFlows!DK117,0)</f>
        <v>11.056024039999826</v>
      </c>
      <c r="DL16" s="518">
        <f>+[59]Amortizaciones!DL113+IF([59]mFlows!DL117&lt;0,-[59]mFlows!DL117,0)</f>
        <v>10.040087450000144</v>
      </c>
      <c r="DM16" s="518">
        <f>+[59]Amortizaciones!DM113+IF([59]mFlows!DM117&lt;0,-[59]mFlows!DM117,0)</f>
        <v>10.768924779999949</v>
      </c>
      <c r="DN16" s="518">
        <f>+[59]Amortizaciones!DN113+IF([59]mFlows!DN117&lt;0,-[59]mFlows!DN117,0)</f>
        <v>10.337440130000047</v>
      </c>
      <c r="DO16" s="518">
        <f>+[59]Amortizaciones!DO113+IF([59]mFlows!DO117&lt;0,-[59]mFlows!DO117,0)</f>
        <v>4.4094790099999699</v>
      </c>
      <c r="DP16" s="518">
        <f>+[59]Amortizaciones!DP113+IF([59]mFlows!DP117&lt;0,-[59]mFlows!DP117,0)</f>
        <v>4.3204363099999767</v>
      </c>
      <c r="DQ16" s="518">
        <f>+[59]Amortizaciones!DQ113+IF([59]mFlows!DQ117&lt;0,-[59]mFlows!DQ117,0)</f>
        <v>23.128951780000065</v>
      </c>
      <c r="DR16" s="518">
        <f>+[59]Amortizaciones!DR113+IF([59]mFlows!DR117&lt;0,-[59]mFlows!DR117,0)</f>
        <v>10.699115950000007</v>
      </c>
      <c r="DS16" s="518">
        <f>+[59]Amortizaciones!DS113+IF([59]mFlows!DS117&lt;0,-[59]mFlows!DS117,0)</f>
        <v>10.36701534999996</v>
      </c>
      <c r="DT16" s="518">
        <f>+[59]Amortizaciones!DT113+IF([59]mFlows!DT117&lt;0,-[59]mFlows!DT117,0)</f>
        <v>10.764874769999992</v>
      </c>
      <c r="DU16" s="518">
        <f>+[59]Amortizaciones!DU113+IF([59]mFlows!DU117&lt;0,-[59]mFlows!DU117,0)</f>
        <v>10.439714260000059</v>
      </c>
      <c r="DV16" s="518">
        <f>+[59]Amortizaciones!DV113+IF([59]mFlows!DV117&lt;0,-[59]mFlows!DV117,0)</f>
        <v>4.8796016599999774</v>
      </c>
      <c r="DW16" s="518">
        <f t="shared" si="8"/>
        <v>121.21166548999997</v>
      </c>
      <c r="DX16" s="519"/>
      <c r="DY16" s="518">
        <f>+[59]Amortizaciones!DW113+IF([59]mFlows!DW117&lt;0,-[59]mFlows!DW117,0)</f>
        <v>10.104627630000024</v>
      </c>
      <c r="DZ16" s="518">
        <f>+[59]Amortizaciones!DX113+IF([59]mFlows!DX117&lt;0,-[59]mFlows!DX117,0)</f>
        <v>7.6577272799999605</v>
      </c>
      <c r="EA16" s="518">
        <f>+[59]Amortizaciones!DY113+IF([59]mFlows!DY117&lt;0,-[59]mFlows!DY117,0)</f>
        <v>7.2528384000000301</v>
      </c>
      <c r="EB16" s="518">
        <f>+[59]Amortizaciones!DZ113+IF([59]mFlows!DZ117&lt;0,-[59]mFlows!DZ117,0)</f>
        <v>7.831180809999978</v>
      </c>
      <c r="EC16" s="518">
        <f>+[59]Amortizaciones!EA113+IF([59]mFlows!EA117&lt;0,-[59]mFlows!EA117,0)</f>
        <v>8.1277336599999899</v>
      </c>
      <c r="ED16" s="518">
        <f>+[59]Amortizaciones!EB113+IF([59]mFlows!EB117&lt;0,-[59]mFlows!EB117,0)</f>
        <v>6.3246061899999972</v>
      </c>
      <c r="EE16" s="518">
        <f>+[59]Amortizaciones!EC113+IF([59]mFlows!EC117&lt;0,-[59]mFlows!EC117,0)</f>
        <v>7.8569559800000093</v>
      </c>
      <c r="EF16" s="518">
        <f>+[59]Amortizaciones!ED113+IF([59]mFlows!ED117&lt;0,-[59]mFlows!ED117,0)</f>
        <v>7.9311056600000143</v>
      </c>
      <c r="EG16" s="518">
        <f>+[59]Amortizaciones!EE113+IF([59]mFlows!EE117&lt;0,-[59]mFlows!EE117,0)</f>
        <v>7.8980846099999553</v>
      </c>
      <c r="EH16" s="518">
        <f>+[59]Amortizaciones!EF113+IF([59]mFlows!EF117&lt;0,-[59]mFlows!EF117,0)</f>
        <v>8.2344459600000732</v>
      </c>
      <c r="EI16" s="518">
        <f>+[59]Amortizaciones!EG113+IF([59]mFlows!EG117&lt;0,-[59]mFlows!EG117,0)</f>
        <v>8.0204925199999479</v>
      </c>
      <c r="EJ16" s="518">
        <f>+[59]Amortizaciones!EH113+IF([59]mFlows!EH117&lt;0,-[59]mFlows!EH117,0)</f>
        <v>8.154958640000018</v>
      </c>
      <c r="EK16" s="518">
        <f t="shared" si="9"/>
        <v>95.394757339999998</v>
      </c>
      <c r="EL16" s="519"/>
      <c r="EM16" s="518">
        <f>+[59]Amortizaciones!EI113+IF([59]mFlows!EI117&lt;0,-[59]mFlows!EI117,0)</f>
        <v>7.5595771799999625</v>
      </c>
      <c r="EN16" s="518">
        <f>+[59]Amortizaciones!EJ113+IF([59]mFlows!EJ117&lt;0,-[59]mFlows!EJ117,0)</f>
        <v>5.6828697999999918</v>
      </c>
      <c r="EO16" s="518">
        <f>+[59]Amortizaciones!EK113+IF([59]mFlows!EK117&lt;0,-[59]mFlows!EK117,0)</f>
        <v>6.5541773600000397</v>
      </c>
      <c r="EP16" s="518">
        <f>+[59]Amortizaciones!EL113+IF([59]mFlows!EL117&lt;0,-[59]mFlows!EL117,0)</f>
        <v>6.9638744999999744</v>
      </c>
      <c r="EQ16" s="518">
        <f>+[59]Amortizaciones!EM113+IF([59]mFlows!EM117&lt;0,-[59]mFlows!EM117,0)</f>
        <v>6.959485030000053</v>
      </c>
      <c r="ER16" s="518">
        <f>+[59]Amortizaciones!EN113+IF([59]mFlows!EN117&lt;0,-[59]mFlows!EN117,0)</f>
        <v>6.6719586099999901</v>
      </c>
      <c r="ES16" s="518">
        <f>+[59]Amortizaciones!EO113+IF([59]mFlows!EO117&lt;0,-[59]mFlows!EO117,0)</f>
        <v>7.1843547899999862</v>
      </c>
      <c r="ET16" s="518">
        <f>+[59]Amortizaciones!EP113+IF([59]mFlows!EP117&lt;0,-[59]mFlows!EP117,0)</f>
        <v>7.5333603600000174</v>
      </c>
      <c r="EU16" s="518">
        <f>+[59]Amortizaciones!EQ113+IF([59]mFlows!EQ117&lt;0,-[59]mFlows!EQ117,0)</f>
        <v>7.4600646399999846</v>
      </c>
      <c r="EV16" s="518">
        <f>+[59]Amortizaciones!ER113+IF([59]mFlows!ER117&lt;0,-[59]mFlows!ER117,0)</f>
        <v>7.4572522099999787</v>
      </c>
      <c r="EW16" s="518">
        <f>+[59]Amortizaciones!ES113+IF([59]mFlows!ES117&lt;0,-[59]mFlows!ES117,0)</f>
        <v>7.4124907099999859</v>
      </c>
      <c r="EX16" s="518">
        <f>+[59]Amortizaciones!ET113+IF([59]mFlows!ET117&lt;0,-[59]mFlows!ET117,0)</f>
        <v>3.5988584700000388</v>
      </c>
      <c r="EY16" s="518">
        <f t="shared" si="10"/>
        <v>81.038323660000003</v>
      </c>
      <c r="EZ16" s="519"/>
      <c r="FA16" s="518">
        <f>+[59]Amortizaciones!EU113+IF([59]mFlows!EU117&lt;0,-[59]mFlows!EU117,0)</f>
        <v>6.7128220700000156</v>
      </c>
      <c r="FB16" s="518">
        <f>+[59]Amortizaciones!EV113+IF([59]mFlows!EV117&lt;0,-[59]mFlows!EV117,0)</f>
        <v>6.1342613999999571</v>
      </c>
      <c r="FC16" s="518">
        <f>+[59]Amortizaciones!EW113+IF([59]mFlows!EW117&lt;0,-[59]mFlows!EW117,0)</f>
        <v>6.45906025000005</v>
      </c>
      <c r="FD16" s="518">
        <f>+[59]Amortizaciones!EX113+IF([59]mFlows!EX117&lt;0,-[59]mFlows!EX117,0)</f>
        <v>6.1287884399999655</v>
      </c>
      <c r="FE16" s="518">
        <f>+[59]Amortizaciones!EY113+IF([59]mFlows!EY117&lt;0,-[59]mFlows!EY117,0)</f>
        <v>6.2333919300000105</v>
      </c>
      <c r="FF16" s="518">
        <f>+[59]Amortizaciones!EZ113+IF([59]mFlows!EZ117&lt;0,-[59]mFlows!EZ117,0)</f>
        <v>5.9016623099999777</v>
      </c>
      <c r="FG16" s="518">
        <f>+[59]Amortizaciones!FA113+IF([59]mFlows!FA117&lt;0,-[59]mFlows!FA117,0)</f>
        <v>5.9583807600000114</v>
      </c>
      <c r="FH16" s="518">
        <f>+[59]Amortizaciones!FB113+IF([59]mFlows!FB117&lt;0,-[59]mFlows!FB117,0)</f>
        <v>6.0029906299999993</v>
      </c>
      <c r="FI16" s="518">
        <f>+[59]Amortizaciones!FC113+IF([59]mFlows!FC117&lt;0,-[59]mFlows!FC117,0)</f>
        <v>5.9487957199999926</v>
      </c>
      <c r="FJ16" s="518">
        <f>+[59]Amortizaciones!FD113+IF([59]mFlows!FD117&lt;0,-[59]mFlows!FD117,0)</f>
        <v>6.1150233200000059</v>
      </c>
      <c r="FK16" s="518">
        <f>+[59]Amortizaciones!FE113+IF([59]mFlows!FE117&lt;0,-[59]mFlows!FE117,0)</f>
        <v>5.883860320000025</v>
      </c>
      <c r="FL16" s="518">
        <f>+[59]Amortizaciones!FF113+IF([59]mFlows!FF117&lt;0,-[59]mFlows!FF117,0)</f>
        <v>6.0726764999999716</v>
      </c>
      <c r="FM16" s="518">
        <f t="shared" si="11"/>
        <v>73.551713649999982</v>
      </c>
    </row>
    <row r="17" spans="2:169" ht="15.75" x14ac:dyDescent="0.25">
      <c r="B17" s="687" t="s">
        <v>92</v>
      </c>
      <c r="C17" s="542">
        <f t="shared" ref="C17:N17" si="38">+C8+C7</f>
        <v>-725.80311520988334</v>
      </c>
      <c r="D17" s="542">
        <f t="shared" si="38"/>
        <v>978.23215362686869</v>
      </c>
      <c r="E17" s="542">
        <f t="shared" si="38"/>
        <v>728.26260971851116</v>
      </c>
      <c r="F17" s="542">
        <f t="shared" si="38"/>
        <v>-123.46716877765502</v>
      </c>
      <c r="G17" s="542">
        <f t="shared" si="38"/>
        <v>285.25315334977137</v>
      </c>
      <c r="H17" s="542">
        <f t="shared" si="38"/>
        <v>1026.0428056689134</v>
      </c>
      <c r="I17" s="542">
        <f t="shared" si="38"/>
        <v>240.07497284506127</v>
      </c>
      <c r="J17" s="542">
        <f t="shared" si="38"/>
        <v>1140.3949579727978</v>
      </c>
      <c r="K17" s="542">
        <f t="shared" si="38"/>
        <v>1007.4612894248095</v>
      </c>
      <c r="L17" s="542">
        <f t="shared" si="38"/>
        <v>1053.84398968713</v>
      </c>
      <c r="M17" s="542">
        <f t="shared" si="38"/>
        <v>1378.382566504969</v>
      </c>
      <c r="N17" s="542">
        <f t="shared" si="38"/>
        <v>3472.4934368884101</v>
      </c>
      <c r="O17" s="542">
        <f t="shared" si="0"/>
        <v>10461.171651699704</v>
      </c>
      <c r="P17" s="573"/>
      <c r="Q17" s="542">
        <f t="shared" ref="Q17:AB17" si="39">+Q8+Q7</f>
        <v>-449.15268898485385</v>
      </c>
      <c r="R17" s="542">
        <f t="shared" si="39"/>
        <v>1094.8011881759239</v>
      </c>
      <c r="S17" s="542">
        <f t="shared" si="39"/>
        <v>776.59125543145456</v>
      </c>
      <c r="T17" s="542">
        <f t="shared" si="39"/>
        <v>549.34067744752019</v>
      </c>
      <c r="U17" s="542">
        <f t="shared" si="39"/>
        <v>650.85891345665823</v>
      </c>
      <c r="V17" s="542">
        <f t="shared" si="39"/>
        <v>1024.9779481482512</v>
      </c>
      <c r="W17" s="542">
        <f t="shared" si="39"/>
        <v>1121.8625749006208</v>
      </c>
      <c r="X17" s="542">
        <f t="shared" si="39"/>
        <v>1158.2201126419684</v>
      </c>
      <c r="Y17" s="542">
        <f t="shared" si="39"/>
        <v>1334.4468166283075</v>
      </c>
      <c r="Z17" s="542">
        <f t="shared" si="39"/>
        <v>1279.6658554600183</v>
      </c>
      <c r="AA17" s="542">
        <f t="shared" si="39"/>
        <v>1005.9642867711124</v>
      </c>
      <c r="AB17" s="542">
        <f t="shared" si="39"/>
        <v>3812.9691521724958</v>
      </c>
      <c r="AC17" s="542">
        <f t="shared" si="1"/>
        <v>13360.546092249479</v>
      </c>
      <c r="AD17" s="573"/>
      <c r="AE17" s="542">
        <f t="shared" ref="AE17:AP17" si="40">+AE8+AE7</f>
        <v>-396.18532436002039</v>
      </c>
      <c r="AF17" s="542">
        <f t="shared" si="40"/>
        <v>982.55827309206813</v>
      </c>
      <c r="AG17" s="542">
        <f t="shared" si="40"/>
        <v>1807.5048306090691</v>
      </c>
      <c r="AH17" s="542">
        <f t="shared" si="40"/>
        <v>170.79049731281339</v>
      </c>
      <c r="AI17" s="542">
        <f t="shared" si="40"/>
        <v>815.53821211966351</v>
      </c>
      <c r="AJ17" s="542">
        <f t="shared" si="40"/>
        <v>1152.497359554693</v>
      </c>
      <c r="AK17" s="542">
        <f t="shared" si="40"/>
        <v>-153.6831664660649</v>
      </c>
      <c r="AL17" s="542">
        <f t="shared" si="40"/>
        <v>990.60411259154262</v>
      </c>
      <c r="AM17" s="542">
        <f t="shared" si="40"/>
        <v>1101.0558630741461</v>
      </c>
      <c r="AN17" s="542">
        <f t="shared" si="40"/>
        <v>1107.4182298611577</v>
      </c>
      <c r="AO17" s="542">
        <f t="shared" si="40"/>
        <v>1214.8491210386769</v>
      </c>
      <c r="AP17" s="542">
        <f t="shared" si="40"/>
        <v>5343.1479183412666</v>
      </c>
      <c r="AQ17" s="542">
        <f t="shared" si="2"/>
        <v>14136.095926769012</v>
      </c>
      <c r="AR17" s="573"/>
      <c r="AS17" s="542">
        <f t="shared" ref="AS17:BD17" si="41">+AS8+AS7</f>
        <v>194.56962883918879</v>
      </c>
      <c r="AT17" s="542">
        <f t="shared" si="41"/>
        <v>1192.8614716777263</v>
      </c>
      <c r="AU17" s="542">
        <f t="shared" si="41"/>
        <v>1679.6192222310119</v>
      </c>
      <c r="AV17" s="542">
        <f t="shared" si="41"/>
        <v>1470.115405966382</v>
      </c>
      <c r="AW17" s="542">
        <f t="shared" si="41"/>
        <v>1552.0280780391399</v>
      </c>
      <c r="AX17" s="542">
        <f t="shared" si="41"/>
        <v>1689.5424107711069</v>
      </c>
      <c r="AY17" s="542">
        <f t="shared" si="41"/>
        <v>741.61637133101067</v>
      </c>
      <c r="AZ17" s="542">
        <f t="shared" si="41"/>
        <v>1366.2768766965592</v>
      </c>
      <c r="BA17" s="542">
        <f t="shared" si="41"/>
        <v>2262.7281672449876</v>
      </c>
      <c r="BB17" s="542">
        <f t="shared" si="41"/>
        <v>1342.2625063642672</v>
      </c>
      <c r="BC17" s="542">
        <f t="shared" si="41"/>
        <v>1962.5395810858158</v>
      </c>
      <c r="BD17" s="542">
        <f t="shared" si="41"/>
        <v>3897.8942082478957</v>
      </c>
      <c r="BE17" s="542">
        <f t="shared" si="3"/>
        <v>19352.053928495094</v>
      </c>
      <c r="BF17" s="573"/>
      <c r="BG17" s="542">
        <f t="shared" ref="BG17:BR17" si="42">+BG8+BG7</f>
        <v>170.96277200191332</v>
      </c>
      <c r="BH17" s="542">
        <f t="shared" si="42"/>
        <v>1383.097366143734</v>
      </c>
      <c r="BI17" s="542">
        <f t="shared" si="42"/>
        <v>2035.6213013137385</v>
      </c>
      <c r="BJ17" s="542">
        <f t="shared" si="42"/>
        <v>371.04187760253245</v>
      </c>
      <c r="BK17" s="542">
        <f t="shared" si="42"/>
        <v>2537.9273947503857</v>
      </c>
      <c r="BL17" s="542">
        <f t="shared" si="42"/>
        <v>1129.4965550523839</v>
      </c>
      <c r="BM17" s="542">
        <f t="shared" si="42"/>
        <v>70.80842125911596</v>
      </c>
      <c r="BN17" s="542">
        <f t="shared" si="42"/>
        <v>924.25283273287812</v>
      </c>
      <c r="BO17" s="542">
        <f t="shared" si="42"/>
        <v>729.32552379616914</v>
      </c>
      <c r="BP17" s="542">
        <f t="shared" si="42"/>
        <v>732.95489789680153</v>
      </c>
      <c r="BQ17" s="542">
        <f t="shared" si="42"/>
        <v>901.35347076015739</v>
      </c>
      <c r="BR17" s="542">
        <f t="shared" si="42"/>
        <v>3399.6509277814334</v>
      </c>
      <c r="BS17" s="542">
        <f t="shared" si="4"/>
        <v>14386.493341091244</v>
      </c>
      <c r="BT17" s="573"/>
      <c r="BU17" s="542">
        <f t="shared" ref="BU17:CF17" si="43">+BU8+BU7</f>
        <v>-473.41519059547113</v>
      </c>
      <c r="BV17" s="542">
        <f t="shared" si="43"/>
        <v>401.34337426791899</v>
      </c>
      <c r="BW17" s="542">
        <f t="shared" si="43"/>
        <v>1467.5465215815079</v>
      </c>
      <c r="BX17" s="542">
        <f t="shared" si="43"/>
        <v>10.691172835668965</v>
      </c>
      <c r="BY17" s="542">
        <f t="shared" si="43"/>
        <v>212.32018878984729</v>
      </c>
      <c r="BZ17" s="542">
        <f t="shared" si="43"/>
        <v>848.52226442372989</v>
      </c>
      <c r="CA17" s="542">
        <f t="shared" si="43"/>
        <v>526.17837335146044</v>
      </c>
      <c r="CB17" s="542">
        <f t="shared" si="43"/>
        <v>285.73821984354339</v>
      </c>
      <c r="CC17" s="542">
        <f t="shared" si="43"/>
        <v>1287.3512168575589</v>
      </c>
      <c r="CD17" s="542">
        <f t="shared" si="43"/>
        <v>738.78598614881901</v>
      </c>
      <c r="CE17" s="542">
        <f t="shared" si="43"/>
        <v>302.47306457577662</v>
      </c>
      <c r="CF17" s="542">
        <f t="shared" si="43"/>
        <v>3175.6787482599107</v>
      </c>
      <c r="CG17" s="542">
        <f t="shared" si="5"/>
        <v>8783.2139403402707</v>
      </c>
      <c r="CH17" s="573"/>
      <c r="CI17" s="542">
        <f t="shared" ref="CI17:CT17" si="44">+CI8+CI7</f>
        <v>-68.708379602255718</v>
      </c>
      <c r="CJ17" s="542">
        <f t="shared" si="44"/>
        <v>409.93681991905231</v>
      </c>
      <c r="CK17" s="542">
        <f t="shared" si="44"/>
        <v>959.54479222222324</v>
      </c>
      <c r="CL17" s="542">
        <f t="shared" si="44"/>
        <v>-45.056556714723285</v>
      </c>
      <c r="CM17" s="542">
        <f t="shared" si="44"/>
        <v>327.05903896952628</v>
      </c>
      <c r="CN17" s="542">
        <f t="shared" si="44"/>
        <v>1904.5295980716646</v>
      </c>
      <c r="CO17" s="542">
        <f t="shared" si="44"/>
        <v>832.87412611866216</v>
      </c>
      <c r="CP17" s="542">
        <f t="shared" si="44"/>
        <v>374.06322594136287</v>
      </c>
      <c r="CQ17" s="542">
        <f t="shared" si="44"/>
        <v>830.15194202117698</v>
      </c>
      <c r="CR17" s="542">
        <f t="shared" si="44"/>
        <v>790.42981786496989</v>
      </c>
      <c r="CS17" s="542">
        <f t="shared" si="44"/>
        <v>1206.3566876330392</v>
      </c>
      <c r="CT17" s="542">
        <f t="shared" si="44"/>
        <v>2536.9624165987871</v>
      </c>
      <c r="CU17" s="542">
        <f t="shared" si="6"/>
        <v>10058.143529043486</v>
      </c>
      <c r="CV17" s="573"/>
      <c r="CW17" s="542">
        <f t="shared" ref="CW17:DH17" si="45">+CW8+CW7</f>
        <v>-36.866685818639553</v>
      </c>
      <c r="CX17" s="542">
        <f t="shared" si="45"/>
        <v>320.04712899454842</v>
      </c>
      <c r="CY17" s="542">
        <f t="shared" si="45"/>
        <v>790.362144224958</v>
      </c>
      <c r="CZ17" s="542">
        <f t="shared" si="45"/>
        <v>1476.3749164009507</v>
      </c>
      <c r="DA17" s="542">
        <f t="shared" si="45"/>
        <v>1032.1018566226744</v>
      </c>
      <c r="DB17" s="542">
        <f t="shared" si="45"/>
        <v>1866.1108639968465</v>
      </c>
      <c r="DC17" s="542">
        <f t="shared" si="45"/>
        <v>1012.7167492445262</v>
      </c>
      <c r="DD17" s="542">
        <f t="shared" si="45"/>
        <v>920.37123662314161</v>
      </c>
      <c r="DE17" s="542">
        <f t="shared" si="45"/>
        <v>42.265333519145031</v>
      </c>
      <c r="DF17" s="542">
        <f t="shared" si="45"/>
        <v>826.06867237664756</v>
      </c>
      <c r="DG17" s="542">
        <f t="shared" si="45"/>
        <v>698.04878032310364</v>
      </c>
      <c r="DH17" s="542">
        <f t="shared" si="45"/>
        <v>2914.2672323551033</v>
      </c>
      <c r="DI17" s="542">
        <f t="shared" si="7"/>
        <v>11861.868228863006</v>
      </c>
      <c r="DJ17" s="573"/>
      <c r="DK17" s="542">
        <f t="shared" ref="DK17:DV17" si="46">+DK8+DK7</f>
        <v>233.17201682757945</v>
      </c>
      <c r="DL17" s="542">
        <f t="shared" si="46"/>
        <v>266.74863962247503</v>
      </c>
      <c r="DM17" s="542">
        <f t="shared" si="46"/>
        <v>407.18470460650286</v>
      </c>
      <c r="DN17" s="542">
        <f t="shared" si="46"/>
        <v>-256.44637683730241</v>
      </c>
      <c r="DO17" s="542">
        <f t="shared" si="46"/>
        <v>565.94207850180385</v>
      </c>
      <c r="DP17" s="542">
        <f t="shared" si="46"/>
        <v>273.20385951955467</v>
      </c>
      <c r="DQ17" s="542">
        <f t="shared" si="46"/>
        <v>376.71904386808893</v>
      </c>
      <c r="DR17" s="542">
        <f t="shared" si="46"/>
        <v>577.71565073966838</v>
      </c>
      <c r="DS17" s="542">
        <f t="shared" si="46"/>
        <v>-666.70369469130014</v>
      </c>
      <c r="DT17" s="542">
        <f t="shared" si="46"/>
        <v>313.53909599435042</v>
      </c>
      <c r="DU17" s="542">
        <f t="shared" si="46"/>
        <v>94.033732186267741</v>
      </c>
      <c r="DV17" s="542">
        <f t="shared" si="46"/>
        <v>2803.6462548993222</v>
      </c>
      <c r="DW17" s="542">
        <f t="shared" si="8"/>
        <v>4988.7550052370107</v>
      </c>
      <c r="DX17" s="573"/>
      <c r="DY17" s="542">
        <f t="shared" ref="DY17:EJ17" si="47">+DY8+DY7</f>
        <v>-273.03824017472624</v>
      </c>
      <c r="DZ17" s="542">
        <f t="shared" si="47"/>
        <v>395.71319682489548</v>
      </c>
      <c r="EA17" s="542">
        <f t="shared" si="47"/>
        <v>-74.600442514303211</v>
      </c>
      <c r="EB17" s="542">
        <f t="shared" si="47"/>
        <v>205.43092804080516</v>
      </c>
      <c r="EC17" s="542">
        <f t="shared" si="47"/>
        <v>-509.58795534731382</v>
      </c>
      <c r="ED17" s="542">
        <f t="shared" si="47"/>
        <v>281.91640733159227</v>
      </c>
      <c r="EE17" s="542">
        <f t="shared" si="47"/>
        <v>95.690307525371765</v>
      </c>
      <c r="EF17" s="542">
        <f t="shared" si="47"/>
        <v>70.195292477142274</v>
      </c>
      <c r="EG17" s="542">
        <f t="shared" si="47"/>
        <v>-344.69930167790631</v>
      </c>
      <c r="EH17" s="542">
        <f t="shared" si="47"/>
        <v>572.37874871189365</v>
      </c>
      <c r="EI17" s="542">
        <f t="shared" si="47"/>
        <v>566.48069695333902</v>
      </c>
      <c r="EJ17" s="542">
        <f t="shared" si="47"/>
        <v>2277.5993099484413</v>
      </c>
      <c r="EK17" s="542">
        <f t="shared" si="9"/>
        <v>3263.4789480992313</v>
      </c>
      <c r="EL17" s="573"/>
      <c r="EM17" s="542">
        <f t="shared" ref="EM17:EU17" si="48">+EM8+EM7</f>
        <v>-521.78944306118569</v>
      </c>
      <c r="EN17" s="542">
        <f t="shared" si="48"/>
        <v>1294.2198389371358</v>
      </c>
      <c r="EO17" s="542">
        <f t="shared" si="48"/>
        <v>465.29602639605355</v>
      </c>
      <c r="EP17" s="542">
        <f t="shared" si="48"/>
        <v>-714.36860388178013</v>
      </c>
      <c r="EQ17" s="542">
        <f t="shared" si="48"/>
        <v>1090.9203480673468</v>
      </c>
      <c r="ER17" s="542">
        <f t="shared" si="48"/>
        <v>586.68731350761868</v>
      </c>
      <c r="ES17" s="542">
        <f t="shared" si="48"/>
        <v>587.64597252784688</v>
      </c>
      <c r="ET17" s="542">
        <f t="shared" si="48"/>
        <v>869.88666641085479</v>
      </c>
      <c r="EU17" s="542">
        <f t="shared" si="48"/>
        <v>700.7044030983742</v>
      </c>
      <c r="EV17" s="542">
        <f t="shared" ref="EV17:EX17" si="49">+EV8+EV7</f>
        <v>517.85679749863402</v>
      </c>
      <c r="EW17" s="542">
        <f t="shared" si="49"/>
        <v>1116.9882783016972</v>
      </c>
      <c r="EX17" s="542">
        <f t="shared" si="49"/>
        <v>2190.0801315576991</v>
      </c>
      <c r="EY17" s="542">
        <f t="shared" si="10"/>
        <v>8184.1277293602952</v>
      </c>
      <c r="EZ17" s="573"/>
      <c r="FA17" s="542">
        <f t="shared" ref="FA17:FL17" si="50">+FA8+FA7</f>
        <v>2850.8827907569553</v>
      </c>
      <c r="FB17" s="542">
        <f t="shared" si="50"/>
        <v>-333.89941758797369</v>
      </c>
      <c r="FC17" s="542">
        <f t="shared" si="50"/>
        <v>193.69504562800341</v>
      </c>
      <c r="FD17" s="542">
        <f t="shared" si="50"/>
        <v>308.61209397686093</v>
      </c>
      <c r="FE17" s="542">
        <f t="shared" si="50"/>
        <v>134.09365360916911</v>
      </c>
      <c r="FF17" s="542">
        <f t="shared" si="50"/>
        <v>772.2199106058257</v>
      </c>
      <c r="FG17" s="542">
        <f t="shared" si="50"/>
        <v>747.14605861106349</v>
      </c>
      <c r="FH17" s="542">
        <f t="shared" si="50"/>
        <v>318.42863557383777</v>
      </c>
      <c r="FI17" s="542">
        <f t="shared" si="50"/>
        <v>499.2313130025812</v>
      </c>
      <c r="FJ17" s="542">
        <f t="shared" si="50"/>
        <v>518.16399862619028</v>
      </c>
      <c r="FK17" s="542">
        <f t="shared" si="50"/>
        <v>997.98888937116089</v>
      </c>
      <c r="FL17" s="542">
        <f t="shared" si="50"/>
        <v>3207.7418340592239</v>
      </c>
      <c r="FM17" s="542">
        <f t="shared" si="11"/>
        <v>10214.3048062329</v>
      </c>
    </row>
    <row r="18" spans="2:169" ht="15.75" x14ac:dyDescent="0.25">
      <c r="B18" s="687" t="s">
        <v>96</v>
      </c>
      <c r="C18" s="542">
        <f t="shared" ref="C18:N18" si="51">+C19+C33+C36</f>
        <v>-339.71959568988302</v>
      </c>
      <c r="D18" s="542">
        <f t="shared" si="51"/>
        <v>2038.2813531068687</v>
      </c>
      <c r="E18" s="542">
        <f t="shared" si="51"/>
        <v>525.69181276851134</v>
      </c>
      <c r="F18" s="542">
        <f t="shared" si="51"/>
        <v>431.70716522234545</v>
      </c>
      <c r="G18" s="542">
        <f t="shared" si="51"/>
        <v>-22.985224010228535</v>
      </c>
      <c r="H18" s="542">
        <f t="shared" si="51"/>
        <v>565.20884366891312</v>
      </c>
      <c r="I18" s="542">
        <f t="shared" si="51"/>
        <v>288.04126884506127</v>
      </c>
      <c r="J18" s="542">
        <f t="shared" si="51"/>
        <v>2191.7483069727982</v>
      </c>
      <c r="K18" s="542">
        <f t="shared" si="51"/>
        <v>555.47388342480917</v>
      </c>
      <c r="L18" s="542">
        <f t="shared" si="51"/>
        <v>884.8069645171297</v>
      </c>
      <c r="M18" s="542">
        <f t="shared" si="51"/>
        <v>867.1991385049688</v>
      </c>
      <c r="N18" s="542">
        <f t="shared" si="51"/>
        <v>2323.3102058884097</v>
      </c>
      <c r="O18" s="542">
        <f t="shared" si="0"/>
        <v>10308.764123219702</v>
      </c>
      <c r="P18" s="573"/>
      <c r="Q18" s="542">
        <f t="shared" ref="Q18:AB18" si="52">+Q19+Q33+Q36</f>
        <v>-147.65150898485348</v>
      </c>
      <c r="R18" s="542">
        <f t="shared" si="52"/>
        <v>1212.8301321759236</v>
      </c>
      <c r="S18" s="542">
        <f t="shared" si="52"/>
        <v>271.55019343145432</v>
      </c>
      <c r="T18" s="542">
        <f t="shared" si="52"/>
        <v>802.15869644752024</v>
      </c>
      <c r="U18" s="542">
        <f t="shared" si="52"/>
        <v>1003.3044784566582</v>
      </c>
      <c r="V18" s="542">
        <f t="shared" si="52"/>
        <v>2239.5101811482514</v>
      </c>
      <c r="W18" s="542">
        <f t="shared" si="52"/>
        <v>890.69158690062068</v>
      </c>
      <c r="X18" s="542">
        <f t="shared" si="52"/>
        <v>1172.8856686419683</v>
      </c>
      <c r="Y18" s="542">
        <f t="shared" si="52"/>
        <v>2161.5997726283081</v>
      </c>
      <c r="Z18" s="542">
        <f t="shared" si="52"/>
        <v>813.01118546001771</v>
      </c>
      <c r="AA18" s="542">
        <f t="shared" si="52"/>
        <v>707.45111877111253</v>
      </c>
      <c r="AB18" s="542">
        <f t="shared" si="52"/>
        <v>2514.1509361724957</v>
      </c>
      <c r="AC18" s="542">
        <f t="shared" si="1"/>
        <v>13641.492441249477</v>
      </c>
      <c r="AD18" s="573"/>
      <c r="AE18" s="542">
        <f t="shared" ref="AE18:AP18" si="53">+AE19+AE33+AE36</f>
        <v>11.452087639979993</v>
      </c>
      <c r="AF18" s="542">
        <f t="shared" si="53"/>
        <v>1149.1878520920686</v>
      </c>
      <c r="AG18" s="542">
        <f t="shared" si="53"/>
        <v>1424.7173086090693</v>
      </c>
      <c r="AH18" s="542">
        <f t="shared" si="53"/>
        <v>456.29375231281313</v>
      </c>
      <c r="AI18" s="542">
        <f t="shared" si="53"/>
        <v>1417.6090251196633</v>
      </c>
      <c r="AJ18" s="542">
        <f t="shared" si="53"/>
        <v>1037.9189955546926</v>
      </c>
      <c r="AK18" s="542">
        <f t="shared" si="53"/>
        <v>-121.79386546606435</v>
      </c>
      <c r="AL18" s="542">
        <f t="shared" si="53"/>
        <v>563.26150859154268</v>
      </c>
      <c r="AM18" s="542">
        <f t="shared" si="53"/>
        <v>617.66936107414642</v>
      </c>
      <c r="AN18" s="542">
        <f t="shared" si="53"/>
        <v>1000.9897158611573</v>
      </c>
      <c r="AO18" s="542">
        <f t="shared" si="53"/>
        <v>1354.4260570386768</v>
      </c>
      <c r="AP18" s="542">
        <f t="shared" si="53"/>
        <v>4574.7293813412662</v>
      </c>
      <c r="AQ18" s="542">
        <f t="shared" si="2"/>
        <v>13486.461179769012</v>
      </c>
      <c r="AR18" s="573"/>
      <c r="AS18" s="542">
        <f t="shared" ref="AS18:BD18" si="54">+AS19+AS33+AS36</f>
        <v>549.54391483918903</v>
      </c>
      <c r="AT18" s="542">
        <f t="shared" si="54"/>
        <v>1286.900090677726</v>
      </c>
      <c r="AU18" s="542">
        <f t="shared" si="54"/>
        <v>995.60272123101197</v>
      </c>
      <c r="AV18" s="542">
        <f t="shared" si="54"/>
        <v>1715.8232519663818</v>
      </c>
      <c r="AW18" s="542">
        <f t="shared" si="54"/>
        <v>1336.2856930391399</v>
      </c>
      <c r="AX18" s="542">
        <f t="shared" si="54"/>
        <v>2628.3431157711066</v>
      </c>
      <c r="AY18" s="542">
        <f t="shared" si="54"/>
        <v>1328.7903583310101</v>
      </c>
      <c r="AZ18" s="542">
        <f t="shared" si="54"/>
        <v>1341.2982526965595</v>
      </c>
      <c r="BA18" s="542">
        <f t="shared" si="54"/>
        <v>2720.015855244988</v>
      </c>
      <c r="BB18" s="542">
        <f t="shared" si="54"/>
        <v>1057.3722873642671</v>
      </c>
      <c r="BC18" s="542">
        <f t="shared" si="54"/>
        <v>1799.4104260858157</v>
      </c>
      <c r="BD18" s="542">
        <f t="shared" si="54"/>
        <v>3475.0197352478963</v>
      </c>
      <c r="BE18" s="542">
        <f t="shared" si="3"/>
        <v>20234.405702495093</v>
      </c>
      <c r="BF18" s="573"/>
      <c r="BG18" s="542">
        <f t="shared" ref="BG18:BR18" si="55">+BG19+BG33+BG36</f>
        <v>1816.335076001913</v>
      </c>
      <c r="BH18" s="542">
        <f t="shared" si="55"/>
        <v>1284.9023271437336</v>
      </c>
      <c r="BI18" s="542">
        <f t="shared" si="55"/>
        <v>1010.0721123137387</v>
      </c>
      <c r="BJ18" s="542">
        <f t="shared" si="55"/>
        <v>477.31175560253246</v>
      </c>
      <c r="BK18" s="542">
        <f t="shared" si="55"/>
        <v>2851.7492387503853</v>
      </c>
      <c r="BL18" s="542">
        <f t="shared" si="55"/>
        <v>2268.9261830523837</v>
      </c>
      <c r="BM18" s="542">
        <f t="shared" si="55"/>
        <v>-108.59518074088423</v>
      </c>
      <c r="BN18" s="542">
        <f t="shared" si="55"/>
        <v>539.5843417328789</v>
      </c>
      <c r="BO18" s="542">
        <f t="shared" si="55"/>
        <v>-335.04743220383114</v>
      </c>
      <c r="BP18" s="542">
        <f t="shared" si="55"/>
        <v>3440.1254148968023</v>
      </c>
      <c r="BQ18" s="542">
        <f t="shared" si="55"/>
        <v>-41.345688239843412</v>
      </c>
      <c r="BR18" s="542">
        <f t="shared" si="55"/>
        <v>951.55953778143385</v>
      </c>
      <c r="BS18" s="542">
        <f t="shared" si="4"/>
        <v>14155.577686091241</v>
      </c>
      <c r="BT18" s="573"/>
      <c r="BU18" s="542">
        <f t="shared" ref="BU18:CF18" si="56">+BU19+BU33+BU36</f>
        <v>3323.7072004045281</v>
      </c>
      <c r="BV18" s="542">
        <f t="shared" si="56"/>
        <v>-265.38220573208082</v>
      </c>
      <c r="BW18" s="542">
        <f t="shared" si="56"/>
        <v>383.58357558150817</v>
      </c>
      <c r="BX18" s="542">
        <f t="shared" si="56"/>
        <v>-106.48363016433157</v>
      </c>
      <c r="BY18" s="542">
        <f t="shared" si="56"/>
        <v>283.93030478984701</v>
      </c>
      <c r="BZ18" s="542">
        <f t="shared" si="56"/>
        <v>511.56293442372998</v>
      </c>
      <c r="CA18" s="542">
        <f t="shared" si="56"/>
        <v>659.07433935146128</v>
      </c>
      <c r="CB18" s="542">
        <f t="shared" si="56"/>
        <v>463.25789784354293</v>
      </c>
      <c r="CC18" s="542">
        <f t="shared" si="56"/>
        <v>932.54091285755942</v>
      </c>
      <c r="CD18" s="542">
        <f t="shared" si="56"/>
        <v>883.41369214881865</v>
      </c>
      <c r="CE18" s="542">
        <f t="shared" si="56"/>
        <v>-6.2718644242227697</v>
      </c>
      <c r="CF18" s="542">
        <f t="shared" si="56"/>
        <v>2944.2302432599108</v>
      </c>
      <c r="CG18" s="542">
        <f t="shared" si="5"/>
        <v>10007.163400340271</v>
      </c>
      <c r="CH18" s="573"/>
      <c r="CI18" s="542">
        <f t="shared" ref="CI18:CT18" si="57">+CI19+CI33+CI36</f>
        <v>1256.9376863977448</v>
      </c>
      <c r="CJ18" s="542">
        <f t="shared" si="57"/>
        <v>-477.04680408094748</v>
      </c>
      <c r="CK18" s="542">
        <f t="shared" si="57"/>
        <v>2679.1796042222231</v>
      </c>
      <c r="CL18" s="542">
        <f t="shared" si="57"/>
        <v>-1100.5570097147233</v>
      </c>
      <c r="CM18" s="542">
        <f t="shared" si="57"/>
        <v>1063.243968969527</v>
      </c>
      <c r="CN18" s="542">
        <f t="shared" si="57"/>
        <v>1629.5673470716647</v>
      </c>
      <c r="CO18" s="542">
        <f t="shared" si="57"/>
        <v>458.58268611866089</v>
      </c>
      <c r="CP18" s="542">
        <f t="shared" si="57"/>
        <v>59.791476941363499</v>
      </c>
      <c r="CQ18" s="542">
        <f t="shared" si="57"/>
        <v>2851.6727230211764</v>
      </c>
      <c r="CR18" s="542">
        <f t="shared" si="57"/>
        <v>-925.91105713502907</v>
      </c>
      <c r="CS18" s="542">
        <f t="shared" si="57"/>
        <v>345.01122663303852</v>
      </c>
      <c r="CT18" s="542">
        <f t="shared" si="57"/>
        <v>2454.0185105987875</v>
      </c>
      <c r="CU18" s="542">
        <f t="shared" si="6"/>
        <v>10294.490359043486</v>
      </c>
      <c r="CV18" s="573"/>
      <c r="CW18" s="542">
        <f t="shared" ref="CW18:DH18" si="58">+CW19+CW33+CW36</f>
        <v>94.24248118136066</v>
      </c>
      <c r="CX18" s="542">
        <f t="shared" si="58"/>
        <v>-331.74777200545157</v>
      </c>
      <c r="CY18" s="542">
        <f t="shared" si="58"/>
        <v>352.40969022495807</v>
      </c>
      <c r="CZ18" s="542">
        <f t="shared" si="58"/>
        <v>1405.6139024009503</v>
      </c>
      <c r="DA18" s="542">
        <f t="shared" si="58"/>
        <v>1298.9290446226742</v>
      </c>
      <c r="DB18" s="542">
        <f t="shared" si="58"/>
        <v>1625.9893409968467</v>
      </c>
      <c r="DC18" s="542">
        <f t="shared" si="58"/>
        <v>850.94865324452576</v>
      </c>
      <c r="DD18" s="542">
        <f t="shared" si="58"/>
        <v>887.96144462314192</v>
      </c>
      <c r="DE18" s="542">
        <f t="shared" si="58"/>
        <v>5.3999925191453144</v>
      </c>
      <c r="DF18" s="542">
        <f t="shared" si="58"/>
        <v>1567.8510973766465</v>
      </c>
      <c r="DG18" s="542">
        <f t="shared" si="58"/>
        <v>805.41395532310389</v>
      </c>
      <c r="DH18" s="542">
        <f t="shared" si="58"/>
        <v>3588.5656703551031</v>
      </c>
      <c r="DI18" s="542">
        <f t="shared" si="7"/>
        <v>12151.577500863004</v>
      </c>
      <c r="DJ18" s="573"/>
      <c r="DK18" s="542">
        <f t="shared" ref="DK18:DV18" si="59">+DK19+DK33+DK36</f>
        <v>180.06065382757907</v>
      </c>
      <c r="DL18" s="542">
        <f t="shared" si="59"/>
        <v>215.76957062247573</v>
      </c>
      <c r="DM18" s="542">
        <f t="shared" si="59"/>
        <v>401.60324960650252</v>
      </c>
      <c r="DN18" s="542">
        <f t="shared" si="59"/>
        <v>-210.41787583730286</v>
      </c>
      <c r="DO18" s="542">
        <f t="shared" si="59"/>
        <v>482.92352050180432</v>
      </c>
      <c r="DP18" s="542">
        <f t="shared" si="59"/>
        <v>502.18275251955419</v>
      </c>
      <c r="DQ18" s="542">
        <f t="shared" si="59"/>
        <v>259.85317386808964</v>
      </c>
      <c r="DR18" s="542">
        <f t="shared" si="59"/>
        <v>1269.314593739668</v>
      </c>
      <c r="DS18" s="542">
        <f t="shared" si="59"/>
        <v>-259.29734969130004</v>
      </c>
      <c r="DT18" s="542">
        <f t="shared" si="59"/>
        <v>825.09208099435045</v>
      </c>
      <c r="DU18" s="542">
        <f t="shared" si="59"/>
        <v>342.40337718626756</v>
      </c>
      <c r="DV18" s="542">
        <f t="shared" si="59"/>
        <v>2298.2410488993237</v>
      </c>
      <c r="DW18" s="542">
        <f t="shared" si="8"/>
        <v>6307.7287962370119</v>
      </c>
      <c r="DX18" s="573"/>
      <c r="DY18" s="542">
        <f t="shared" ref="DY18:EJ18" si="60">+DY19+DY33+DY36</f>
        <v>235.22419582527328</v>
      </c>
      <c r="DZ18" s="542">
        <f t="shared" si="60"/>
        <v>135.44272782489529</v>
      </c>
      <c r="EA18" s="542">
        <f t="shared" si="60"/>
        <v>470.13951748569667</v>
      </c>
      <c r="EB18" s="542">
        <f t="shared" si="60"/>
        <v>420.94414504080498</v>
      </c>
      <c r="EC18" s="542">
        <f t="shared" si="60"/>
        <v>51.226040652686947</v>
      </c>
      <c r="ED18" s="542">
        <f t="shared" si="60"/>
        <v>815.99140933159129</v>
      </c>
      <c r="EE18" s="542">
        <f t="shared" si="60"/>
        <v>204.03950652537193</v>
      </c>
      <c r="EF18" s="542">
        <f t="shared" si="60"/>
        <v>140.5732154771427</v>
      </c>
      <c r="EG18" s="542">
        <f t="shared" si="60"/>
        <v>-549.81025567790641</v>
      </c>
      <c r="EH18" s="542">
        <f t="shared" si="60"/>
        <v>-87.168571598106098</v>
      </c>
      <c r="EI18" s="542">
        <f t="shared" si="60"/>
        <v>112.58903295333843</v>
      </c>
      <c r="EJ18" s="542">
        <f t="shared" si="60"/>
        <v>1726.7369147984421</v>
      </c>
      <c r="EK18" s="542">
        <f t="shared" si="9"/>
        <v>3675.9278786392315</v>
      </c>
      <c r="EL18" s="573"/>
      <c r="EM18" s="542">
        <f t="shared" ref="EM18:EU18" si="61">+EM19+EM33+EM36</f>
        <v>-479.82209327118665</v>
      </c>
      <c r="EN18" s="542">
        <f t="shared" si="61"/>
        <v>429.50397574713634</v>
      </c>
      <c r="EO18" s="542">
        <f t="shared" si="61"/>
        <v>-46.644963863946487</v>
      </c>
      <c r="EP18" s="542">
        <f t="shared" si="61"/>
        <v>-145.34091925177961</v>
      </c>
      <c r="EQ18" s="542">
        <f t="shared" si="61"/>
        <v>941.73943420734622</v>
      </c>
      <c r="ER18" s="542">
        <f t="shared" si="61"/>
        <v>108.49398599761919</v>
      </c>
      <c r="ES18" s="542">
        <f t="shared" si="61"/>
        <v>523.80456915783645</v>
      </c>
      <c r="ET18" s="542">
        <f t="shared" si="61"/>
        <v>531.96790183085955</v>
      </c>
      <c r="EU18" s="542">
        <f t="shared" si="61"/>
        <v>784.95579629837994</v>
      </c>
      <c r="EV18" s="542">
        <f t="shared" ref="EV18:EX18" si="62">+EV19+EV33+EV36</f>
        <v>544.0528515386336</v>
      </c>
      <c r="EW18" s="542">
        <f t="shared" si="62"/>
        <v>1134.4258804816973</v>
      </c>
      <c r="EX18" s="542">
        <f t="shared" si="62"/>
        <v>1054.9593713476991</v>
      </c>
      <c r="EY18" s="542">
        <f t="shared" si="10"/>
        <v>5382.0957902202954</v>
      </c>
      <c r="EZ18" s="573"/>
      <c r="FA18" s="542">
        <f t="shared" ref="FA18:FL18" si="63">+FA19+FA33+FA36</f>
        <v>3195.5455288769499</v>
      </c>
      <c r="FB18" s="542">
        <f t="shared" si="63"/>
        <v>52.917339922031061</v>
      </c>
      <c r="FC18" s="542">
        <f t="shared" si="63"/>
        <v>-10.363905671996847</v>
      </c>
      <c r="FD18" s="542">
        <f t="shared" si="63"/>
        <v>841.73504847686127</v>
      </c>
      <c r="FE18" s="542">
        <f t="shared" si="63"/>
        <v>590.04637625916894</v>
      </c>
      <c r="FF18" s="542">
        <f t="shared" si="63"/>
        <v>684.15041795582601</v>
      </c>
      <c r="FG18" s="542">
        <f t="shared" si="63"/>
        <v>567.31724677106342</v>
      </c>
      <c r="FH18" s="542">
        <f t="shared" si="63"/>
        <v>799.28184346383841</v>
      </c>
      <c r="FI18" s="542">
        <f t="shared" si="63"/>
        <v>595.35488926258085</v>
      </c>
      <c r="FJ18" s="542">
        <f t="shared" si="63"/>
        <v>469.65873470619073</v>
      </c>
      <c r="FK18" s="542">
        <f t="shared" si="63"/>
        <v>627.6786776911606</v>
      </c>
      <c r="FL18" s="542">
        <f t="shared" si="63"/>
        <v>2642.7719025292254</v>
      </c>
      <c r="FM18" s="542">
        <f t="shared" si="11"/>
        <v>11056.094100242903</v>
      </c>
    </row>
    <row r="19" spans="2:169" ht="15.75" x14ac:dyDescent="0.25">
      <c r="B19" s="690" t="s">
        <v>51</v>
      </c>
      <c r="C19" s="520">
        <f>+C20+C28+C29+C30+C31+C32</f>
        <v>86.690505540000004</v>
      </c>
      <c r="D19" s="520">
        <f t="shared" ref="D19" si="64">+D20+D28+D29+D30+D31+D32</f>
        <v>1490.9880168</v>
      </c>
      <c r="E19" s="520">
        <f t="shared" ref="E19" si="65">+E20+E28+E29+E30+E31+E32</f>
        <v>99.435340289999999</v>
      </c>
      <c r="F19" s="520">
        <f t="shared" ref="F19" si="66">+F20+F28+F29+F30+F31+F32</f>
        <v>169.256380815</v>
      </c>
      <c r="G19" s="520">
        <f t="shared" ref="G19" si="67">+G20+G28+G29+G30+G31+G32</f>
        <v>122.00944995100001</v>
      </c>
      <c r="H19" s="520">
        <f t="shared" ref="H19" si="68">+H20+H28+H29+H30+H31+H32</f>
        <v>229.97054772400003</v>
      </c>
      <c r="I19" s="520">
        <f t="shared" ref="I19" si="69">+I20+I28+I29+I30+I31+I32</f>
        <v>112.12013992</v>
      </c>
      <c r="J19" s="520">
        <f t="shared" ref="J19" si="70">+J20+J28+J29+J30+J31+J32</f>
        <v>1210.5003755499999</v>
      </c>
      <c r="K19" s="520">
        <f t="shared" ref="K19" si="71">+K20+K28+K29+K30+K31+K32</f>
        <v>140.11709482000001</v>
      </c>
      <c r="L19" s="520">
        <f t="shared" ref="L19" si="72">+L20+L28+L29+L30+L31+L32</f>
        <v>152.32306108</v>
      </c>
      <c r="M19" s="520">
        <f t="shared" ref="M19" si="73">+M20+M28+M29+M30+M31+M32</f>
        <v>350.35350706999998</v>
      </c>
      <c r="N19" s="520">
        <f t="shared" ref="N19" si="74">+N20+N28+N29+N30+N31+N32</f>
        <v>998.75413681300006</v>
      </c>
      <c r="O19" s="520">
        <f t="shared" ref="O19" si="75">+SUM(C19:N19)</f>
        <v>5162.518556373001</v>
      </c>
      <c r="P19" s="699"/>
      <c r="Q19" s="520">
        <f>+Q20+Q28+Q29+Q30+Q31+Q32</f>
        <v>87.306182870000001</v>
      </c>
      <c r="R19" s="520">
        <f t="shared" ref="R19" si="76">+R20+R28+R29+R30+R31+R32</f>
        <v>171.63542658899999</v>
      </c>
      <c r="S19" s="520">
        <f t="shared" ref="S19" si="77">+S20+S28+S29+S30+S31+S32</f>
        <v>55.386320784999995</v>
      </c>
      <c r="T19" s="520">
        <f t="shared" ref="T19" si="78">+T20+T28+T29+T30+T31+T32</f>
        <v>129.34707700600001</v>
      </c>
      <c r="U19" s="520">
        <f t="shared" ref="U19" si="79">+U20+U28+U29+U30+U31+U32</f>
        <v>471.51523400000002</v>
      </c>
      <c r="V19" s="520">
        <f t="shared" ref="V19" si="80">+V20+V28+V29+V30+V31+V32</f>
        <v>2488.429687496</v>
      </c>
      <c r="W19" s="520">
        <f t="shared" ref="W19" si="81">+W20+W28+W29+W30+W31+W32</f>
        <v>126.261363499</v>
      </c>
      <c r="X19" s="520">
        <f t="shared" ref="X19" si="82">+X20+X28+X29+X30+X31+X32</f>
        <v>955.35362237200002</v>
      </c>
      <c r="Y19" s="520">
        <f t="shared" ref="Y19" si="83">+Y20+Y28+Y29+Y30+Y31+Y32</f>
        <v>1826.5109799100001</v>
      </c>
      <c r="Z19" s="520">
        <f t="shared" ref="Z19" si="84">+Z20+Z28+Z29+Z30+Z31+Z32</f>
        <v>120.80707672599999</v>
      </c>
      <c r="AA19" s="520">
        <f t="shared" ref="AA19" si="85">+AA20+AA28+AA29+AA30+AA31+AA32</f>
        <v>201.59715362</v>
      </c>
      <c r="AB19" s="520">
        <f t="shared" ref="AB19" si="86">+AB20+AB28+AB29+AB30+AB31+AB32</f>
        <v>1364.5037977299999</v>
      </c>
      <c r="AC19" s="520">
        <f t="shared" ref="AC19" si="87">+SUM(Q19:AB19)</f>
        <v>7998.653922603</v>
      </c>
      <c r="AD19" s="699"/>
      <c r="AE19" s="520">
        <f>+AE20+AE28+AE29+AE30+AE31+AE32</f>
        <v>115.65430674</v>
      </c>
      <c r="AF19" s="520">
        <f t="shared" ref="AF19" si="88">+AF20+AF28+AF29+AF30+AF31+AF32</f>
        <v>884.41210036999996</v>
      </c>
      <c r="AG19" s="520">
        <f t="shared" ref="AG19" si="89">+AG20+AG28+AG29+AG30+AG31+AG32</f>
        <v>796.86770213</v>
      </c>
      <c r="AH19" s="520">
        <f t="shared" ref="AH19" si="90">+AH20+AH28+AH29+AH30+AH31+AH32</f>
        <v>260.81650514</v>
      </c>
      <c r="AI19" s="520">
        <f t="shared" ref="AI19" si="91">+AI20+AI28+AI29+AI30+AI31+AI32</f>
        <v>1214.68541095</v>
      </c>
      <c r="AJ19" s="520">
        <f t="shared" ref="AJ19" si="92">+AJ20+AJ28+AJ29+AJ30+AJ31+AJ32</f>
        <v>1199.99139296</v>
      </c>
      <c r="AK19" s="520">
        <f t="shared" ref="AK19" si="93">+AK20+AK28+AK29+AK30+AK31+AK32</f>
        <v>355.7115455</v>
      </c>
      <c r="AL19" s="520">
        <f t="shared" ref="AL19" si="94">+AL20+AL28+AL29+AL30+AL31+AL32</f>
        <v>29.340740869999998</v>
      </c>
      <c r="AM19" s="520">
        <f t="shared" ref="AM19" si="95">+AM20+AM28+AM29+AM30+AM31+AM32</f>
        <v>181.34543425000001</v>
      </c>
      <c r="AN19" s="520">
        <f t="shared" ref="AN19" si="96">+AN20+AN28+AN29+AN30+AN31+AN32</f>
        <v>69.611190359999995</v>
      </c>
      <c r="AO19" s="520">
        <f t="shared" ref="AO19" si="97">+AO20+AO28+AO29+AO30+AO31+AO32</f>
        <v>313.80775543000004</v>
      </c>
      <c r="AP19" s="520">
        <f t="shared" ref="AP19" si="98">+AP20+AP28+AP29+AP30+AP31+AP32</f>
        <v>1570.0893620500001</v>
      </c>
      <c r="AQ19" s="520">
        <f t="shared" ref="AQ19" si="99">+SUM(AE19:AP19)</f>
        <v>6992.3334467500008</v>
      </c>
      <c r="AR19" s="699"/>
      <c r="AS19" s="520">
        <f>+AS20+AS28+AS29+AS30+AS31+AS32</f>
        <v>678.57369375000007</v>
      </c>
      <c r="AT19" s="520">
        <f t="shared" ref="AT19" si="100">+AT20+AT28+AT29+AT30+AT31+AT32</f>
        <v>911.02035902</v>
      </c>
      <c r="AU19" s="520">
        <f t="shared" ref="AU19" si="101">+AU20+AU28+AU29+AU30+AU31+AU32</f>
        <v>107.82504283999999</v>
      </c>
      <c r="AV19" s="520">
        <f t="shared" ref="AV19" si="102">+AV20+AV28+AV29+AV30+AV31+AV32</f>
        <v>245.26763076</v>
      </c>
      <c r="AW19" s="520">
        <f t="shared" ref="AW19" si="103">+AW20+AW28+AW29+AW30+AW31+AW32</f>
        <v>102.34119580999999</v>
      </c>
      <c r="AX19" s="520">
        <f t="shared" ref="AX19" si="104">+AX20+AX28+AX29+AX30+AX31+AX32</f>
        <v>2066.9845131699999</v>
      </c>
      <c r="AY19" s="520">
        <f t="shared" ref="AY19" si="105">+AY20+AY28+AY29+AY30+AY31+AY32</f>
        <v>1099.7920213099999</v>
      </c>
      <c r="AZ19" s="520">
        <f t="shared" ref="AZ19" si="106">+AZ20+AZ28+AZ29+AZ30+AZ31+AZ32</f>
        <v>52.532034254999999</v>
      </c>
      <c r="BA19" s="520">
        <f t="shared" ref="BA19" si="107">+BA20+BA28+BA29+BA30+BA31+BA32</f>
        <v>1252.1745055260001</v>
      </c>
      <c r="BB19" s="520">
        <f t="shared" ref="BB19" si="108">+BB20+BB28+BB29+BB30+BB31+BB32</f>
        <v>433.90407332000001</v>
      </c>
      <c r="BC19" s="520">
        <f t="shared" ref="BC19" si="109">+BC20+BC28+BC29+BC30+BC31+BC32</f>
        <v>284.94841774999998</v>
      </c>
      <c r="BD19" s="520">
        <f t="shared" ref="BD19" si="110">+BD20+BD28+BD29+BD30+BD31+BD32</f>
        <v>2180.2800268999999</v>
      </c>
      <c r="BE19" s="520">
        <f t="shared" ref="BE19" si="111">+SUM(AS19:BD19)</f>
        <v>9415.6435144110001</v>
      </c>
      <c r="BF19" s="699"/>
      <c r="BG19" s="520">
        <f>+BG20+BG28+BG29+BG30+BG31+BG32</f>
        <v>1119.73740976</v>
      </c>
      <c r="BH19" s="520">
        <f t="shared" ref="BH19" si="112">+BH20+BH28+BH29+BH30+BH31+BH32</f>
        <v>832.91291576999993</v>
      </c>
      <c r="BI19" s="520">
        <f t="shared" ref="BI19" si="113">+BI20+BI28+BI29+BI30+BI31+BI32</f>
        <v>160.82771379000002</v>
      </c>
      <c r="BJ19" s="520">
        <f t="shared" ref="BJ19" si="114">+BJ20+BJ28+BJ29+BJ30+BJ31+BJ32</f>
        <v>195.46559350000001</v>
      </c>
      <c r="BK19" s="520">
        <f t="shared" ref="BK19" si="115">+BK20+BK28+BK29+BK30+BK31+BK32</f>
        <v>1064.06732556</v>
      </c>
      <c r="BL19" s="520">
        <f t="shared" ref="BL19" si="116">+BL20+BL28+BL29+BL30+BL31+BL32</f>
        <v>1483.79878609</v>
      </c>
      <c r="BM19" s="520">
        <f t="shared" ref="BM19" si="117">+BM20+BM28+BM29+BM30+BM31+BM32</f>
        <v>94.781524669999996</v>
      </c>
      <c r="BN19" s="520">
        <f t="shared" ref="BN19" si="118">+BN20+BN28+BN29+BN30+BN31+BN32</f>
        <v>101.96492763000001</v>
      </c>
      <c r="BO19" s="520">
        <f t="shared" ref="BO19" si="119">+BO20+BO28+BO29+BO30+BO31+BO32</f>
        <v>52.620330879999997</v>
      </c>
      <c r="BP19" s="520">
        <f t="shared" ref="BP19" si="120">+BP20+BP28+BP29+BP30+BP31+BP32</f>
        <v>3276.9439730849999</v>
      </c>
      <c r="BQ19" s="520">
        <f t="shared" ref="BQ19" si="121">+BQ20+BQ28+BQ29+BQ30+BQ31+BQ32</f>
        <v>529.17033313999991</v>
      </c>
      <c r="BR19" s="520">
        <f t="shared" ref="BR19" si="122">+BR20+BR28+BR29+BR30+BR31+BR32</f>
        <v>460.6443098499999</v>
      </c>
      <c r="BS19" s="520">
        <f t="shared" ref="BS19" si="123">+SUM(BG19:BR19)</f>
        <v>9372.9351437250007</v>
      </c>
      <c r="BT19" s="699"/>
      <c r="BU19" s="520">
        <f>+BU20+BU28+BU29+BU30+BU31+BU32</f>
        <v>3721.10108868</v>
      </c>
      <c r="BV19" s="520">
        <f t="shared" ref="BV19" si="124">+BV20+BV28+BV29+BV30+BV31+BV32</f>
        <v>161.51459431000001</v>
      </c>
      <c r="BW19" s="520">
        <f t="shared" ref="BW19" si="125">+BW20+BW28+BW29+BW30+BW31+BW32</f>
        <v>16.296565719</v>
      </c>
      <c r="BX19" s="520">
        <f t="shared" ref="BX19" si="126">+BX20+BX28+BX29+BX30+BX31+BX32</f>
        <v>61.309704535000002</v>
      </c>
      <c r="BY19" s="520">
        <f t="shared" ref="BY19" si="127">+BY20+BY28+BY29+BY30+BY31+BY32</f>
        <v>56.056936989999997</v>
      </c>
      <c r="BZ19" s="520">
        <f t="shared" ref="BZ19" si="128">+BZ20+BZ28+BZ29+BZ30+BZ31+BZ32</f>
        <v>72.568126820000003</v>
      </c>
      <c r="CA19" s="520">
        <f t="shared" ref="CA19" si="129">+CA20+CA28+CA29+CA30+CA31+CA32</f>
        <v>681.13851192000004</v>
      </c>
      <c r="CB19" s="520">
        <f t="shared" ref="CB19" si="130">+CB20+CB28+CB29+CB30+CB31+CB32</f>
        <v>603.12503291000007</v>
      </c>
      <c r="CC19" s="520">
        <f t="shared" ref="CC19" si="131">+CC20+CC28+CC29+CC30+CC31+CC32</f>
        <v>982.83424666999997</v>
      </c>
      <c r="CD19" s="520">
        <f t="shared" ref="CD19" si="132">+CD20+CD28+CD29+CD30+CD31+CD32</f>
        <v>543.86677924200001</v>
      </c>
      <c r="CE19" s="520">
        <f t="shared" ref="CE19" si="133">+CE20+CE28+CE29+CE30+CE31+CE32</f>
        <v>28.98562802</v>
      </c>
      <c r="CF19" s="520">
        <f t="shared" ref="CF19" si="134">+CF20+CF28+CF29+CF30+CF31+CF32</f>
        <v>931.08359242300003</v>
      </c>
      <c r="CG19" s="520">
        <f t="shared" ref="CG19" si="135">+SUM(BU19:CF19)</f>
        <v>7859.8808082390005</v>
      </c>
      <c r="CH19" s="699"/>
      <c r="CI19" s="520">
        <f>+CI20+CI28+CI29+CI30+CI31+CI32</f>
        <v>1348.9937051070001</v>
      </c>
      <c r="CJ19" s="520">
        <f t="shared" ref="CJ19" si="136">+CJ20+CJ28+CJ29+CJ30+CJ31+CJ32</f>
        <v>45.226982279999994</v>
      </c>
      <c r="CK19" s="520">
        <f t="shared" ref="CK19" si="137">+CK20+CK28+CK29+CK30+CK31+CK32</f>
        <v>857.01158298999997</v>
      </c>
      <c r="CL19" s="520">
        <f t="shared" ref="CL19" si="138">+CL20+CL28+CL29+CL30+CL31+CL32</f>
        <v>19.230030470000003</v>
      </c>
      <c r="CM19" s="520">
        <f t="shared" ref="CM19" si="139">+CM20+CM28+CM29+CM30+CM31+CM32</f>
        <v>752.4733306820001</v>
      </c>
      <c r="CN19" s="520">
        <f t="shared" ref="CN19" si="140">+CN20+CN28+CN29+CN30+CN31+CN32</f>
        <v>1635.40075819</v>
      </c>
      <c r="CO19" s="520">
        <f t="shared" ref="CO19" si="141">+CO20+CO28+CO29+CO30+CO31+CO32</f>
        <v>506.63145764000001</v>
      </c>
      <c r="CP19" s="520">
        <f t="shared" ref="CP19" si="142">+CP20+CP28+CP29+CP30+CP31+CP32</f>
        <v>14.943067469999999</v>
      </c>
      <c r="CQ19" s="520">
        <f t="shared" ref="CQ19" si="143">+CQ20+CQ28+CQ29+CQ30+CQ31+CQ32</f>
        <v>2143.6199371500002</v>
      </c>
      <c r="CR19" s="520">
        <f t="shared" ref="CR19" si="144">+CR20+CR28+CR29+CR30+CR31+CR32</f>
        <v>148.755528513</v>
      </c>
      <c r="CS19" s="520">
        <f t="shared" ref="CS19" si="145">+CS20+CS28+CS29+CS30+CS31+CS32</f>
        <v>171.03598900999998</v>
      </c>
      <c r="CT19" s="520">
        <f t="shared" ref="CT19" si="146">+CT20+CT28+CT29+CT30+CT31+CT32</f>
        <v>955.50772333099997</v>
      </c>
      <c r="CU19" s="520">
        <f t="shared" ref="CU19" si="147">+SUM(CI19:CT19)</f>
        <v>8598.8300928330009</v>
      </c>
      <c r="CV19" s="699"/>
      <c r="CW19" s="520">
        <f>+CW20+CW28+CW29+CW30+CW31+CW32</f>
        <v>559.18858477000003</v>
      </c>
      <c r="CX19" s="520">
        <f t="shared" ref="CX19" si="148">+CX20+CX28+CX29+CX30+CX31+CX32</f>
        <v>6.1</v>
      </c>
      <c r="CY19" s="520">
        <f t="shared" ref="CY19" si="149">+CY20+CY28+CY29+CY30+CY31+CY32</f>
        <v>7.1001172299999995</v>
      </c>
      <c r="CZ19" s="520">
        <f t="shared" ref="CZ19" si="150">+CZ20+CZ28+CZ29+CZ30+CZ31+CZ32</f>
        <v>129.67734214999999</v>
      </c>
      <c r="DA19" s="520">
        <f t="shared" ref="DA19" si="151">+DA20+DA28+DA29+DA30+DA31+DA32</f>
        <v>1448.501907501</v>
      </c>
      <c r="DB19" s="520">
        <f t="shared" ref="DB19" si="152">+DB20+DB28+DB29+DB30+DB31+DB32</f>
        <v>328.18327011000002</v>
      </c>
      <c r="DC19" s="520">
        <f t="shared" ref="DC19" si="153">+DC20+DC28+DC29+DC30+DC31+DC32</f>
        <v>240.65114913000002</v>
      </c>
      <c r="DD19" s="520">
        <f t="shared" ref="DD19" si="154">+DD20+DD28+DD29+DD30+DD31+DD32</f>
        <v>1149.21699455</v>
      </c>
      <c r="DE19" s="520">
        <f t="shared" ref="DE19" si="155">+DE20+DE28+DE29+DE30+DE31+DE32</f>
        <v>5.7508796900000005</v>
      </c>
      <c r="DF19" s="520">
        <f t="shared" ref="DF19" si="156">+DF20+DF28+DF29+DF30+DF31+DF32</f>
        <v>2026.6448125399997</v>
      </c>
      <c r="DG19" s="520">
        <f t="shared" ref="DG19" si="157">+DG20+DG28+DG29+DG30+DG31+DG32</f>
        <v>105.15620497</v>
      </c>
      <c r="DH19" s="520">
        <f t="shared" ref="DH19" si="158">+DH20+DH28+DH29+DH30+DH31+DH32</f>
        <v>3200.33361853</v>
      </c>
      <c r="DI19" s="520">
        <f t="shared" ref="DI19" si="159">+SUM(CW19:DH19)</f>
        <v>9206.5048811710003</v>
      </c>
      <c r="DJ19" s="699"/>
      <c r="DK19" s="520">
        <f>+DK20+DK28+DK29+DK30+DK31+DK32</f>
        <v>3.4056269500000003</v>
      </c>
      <c r="DL19" s="520">
        <f t="shared" ref="DL19" si="160">+DL20+DL28+DL29+DL30+DL31+DL32</f>
        <v>224.34151645</v>
      </c>
      <c r="DM19" s="520">
        <f t="shared" ref="DM19" si="161">+DM20+DM28+DM29+DM30+DM31+DM32</f>
        <v>206.51946303</v>
      </c>
      <c r="DN19" s="520">
        <f t="shared" ref="DN19" si="162">+DN20+DN28+DN29+DN30+DN31+DN32</f>
        <v>212.98626685000002</v>
      </c>
      <c r="DO19" s="520">
        <f t="shared" ref="DO19" si="163">+DO20+DO28+DO29+DO30+DO31+DO32</f>
        <v>74.472355019999995</v>
      </c>
      <c r="DP19" s="520">
        <f t="shared" ref="DP19" si="164">+DP20+DP28+DP29+DP30+DP31+DP32</f>
        <v>41.435408469999999</v>
      </c>
      <c r="DQ19" s="520">
        <f t="shared" ref="DQ19" si="165">+DQ20+DQ28+DQ29+DQ30+DQ31+DQ32</f>
        <v>78.727919449999987</v>
      </c>
      <c r="DR19" s="520">
        <f t="shared" ref="DR19" si="166">+DR20+DR28+DR29+DR30+DR31+DR32</f>
        <v>1021.06598253</v>
      </c>
      <c r="DS19" s="520">
        <f t="shared" ref="DS19" si="167">+DS20+DS28+DS29+DS30+DS31+DS32</f>
        <v>144.59387298999999</v>
      </c>
      <c r="DT19" s="520">
        <f t="shared" ref="DT19" si="168">+DT20+DT28+DT29+DT30+DT31+DT32</f>
        <v>1292.4667169900001</v>
      </c>
      <c r="DU19" s="520">
        <f t="shared" ref="DU19" si="169">+DU20+DU28+DU29+DU30+DU31+DU32</f>
        <v>42.645874038000002</v>
      </c>
      <c r="DV19" s="520">
        <f t="shared" ref="DV19" si="170">+DV20+DV28+DV29+DV30+DV31+DV32</f>
        <v>1212.45079971</v>
      </c>
      <c r="DW19" s="520">
        <f t="shared" ref="DW19" si="171">+SUM(DK19:DV19)</f>
        <v>4555.1118024779998</v>
      </c>
      <c r="DX19" s="699"/>
      <c r="DY19" s="520">
        <f>+DY20+DY28+DY29+DY30+DY31+DY32</f>
        <v>21.609438409999999</v>
      </c>
      <c r="DZ19" s="520">
        <f t="shared" ref="DZ19" si="172">+DZ20+DZ28+DZ29+DZ30+DZ31+DZ32</f>
        <v>39.468020629999991</v>
      </c>
      <c r="EA19" s="520">
        <f t="shared" ref="EA19" si="173">+EA20+EA28+EA29+EA30+EA31+EA32</f>
        <v>845.29032033999999</v>
      </c>
      <c r="EB19" s="520">
        <f t="shared" ref="EB19" si="174">+EB20+EB28+EB29+EB30+EB31+EB32</f>
        <v>11.231856580000001</v>
      </c>
      <c r="EC19" s="520">
        <f t="shared" ref="EC19" si="175">+EC20+EC28+EC29+EC30+EC31+EC32</f>
        <v>109.59410348999999</v>
      </c>
      <c r="ED19" s="520">
        <f t="shared" ref="ED19" si="176">+ED20+ED28+ED29+ED30+ED31+ED32</f>
        <v>982.640578323</v>
      </c>
      <c r="EE19" s="520">
        <f t="shared" ref="EE19" si="177">+EE20+EE28+EE29+EE30+EE31+EE32</f>
        <v>262.47906511000002</v>
      </c>
      <c r="EF19" s="520">
        <f t="shared" ref="EF19" si="178">+EF20+EF28+EF29+EF30+EF31+EF32</f>
        <v>28.12631755</v>
      </c>
      <c r="EG19" s="520">
        <f t="shared" ref="EG19" si="179">+EG20+EG28+EG29+EG30+EG31+EG32</f>
        <v>4.5280015900000006</v>
      </c>
      <c r="EH19" s="520">
        <f t="shared" ref="EH19" si="180">+EH20+EH28+EH29+EH30+EH31+EH32</f>
        <v>10.021308060000001</v>
      </c>
      <c r="EI19" s="520">
        <f t="shared" ref="EI19" si="181">+EI20+EI28+EI29+EI30+EI31+EI32</f>
        <v>75.782843280000009</v>
      </c>
      <c r="EJ19" s="520">
        <f t="shared" ref="EJ19" si="182">+EJ20+EJ28+EJ29+EJ30+EJ31+EJ32</f>
        <v>2035.0479451500003</v>
      </c>
      <c r="EK19" s="520">
        <f t="shared" ref="EK19" si="183">+SUM(DY19:EJ19)</f>
        <v>4425.819798513</v>
      </c>
      <c r="EL19" s="704"/>
      <c r="EM19" s="520">
        <f>+EM20+EM28+EM29+EM30+EM31+EM32</f>
        <v>13.859593869999999</v>
      </c>
      <c r="EN19" s="520">
        <f t="shared" ref="EN19" si="184">+EN20+EN28+EN29+EN30+EN31+EN32</f>
        <v>8.3651797699999992</v>
      </c>
      <c r="EO19" s="520">
        <f t="shared" ref="EO19" si="185">+EO20+EO28+EO29+EO30+EO31+EO32</f>
        <v>168.84657292</v>
      </c>
      <c r="EP19" s="520">
        <f t="shared" ref="EP19" si="186">+EP20+EP28+EP29+EP30+EP31+EP32</f>
        <v>21.095845760000003</v>
      </c>
      <c r="EQ19" s="520">
        <f t="shared" ref="EQ19" si="187">+EQ20+EQ28+EQ29+EQ30+EQ31+EQ32</f>
        <v>712.70326551000005</v>
      </c>
      <c r="ER19" s="520">
        <f t="shared" ref="ER19" si="188">+ER20+ER28+ER29+ER30+ER31+ER32</f>
        <v>57.043221950000003</v>
      </c>
      <c r="ES19" s="520">
        <f t="shared" ref="ES19" si="189">+ES20+ES28+ES29+ES30+ES31+ES32</f>
        <v>256.91162414199999</v>
      </c>
      <c r="ET19" s="520">
        <f t="shared" ref="ET19" si="190">+ET20+ET28+ET29+ET30+ET31+ET32</f>
        <v>545.36455211999998</v>
      </c>
      <c r="EU19" s="520">
        <f t="shared" ref="EU19:EX19" si="191">+EU20+EU28+EU29+EU30+EU31+EU32</f>
        <v>527.09106409000003</v>
      </c>
      <c r="EV19" s="520">
        <f t="shared" si="191"/>
        <v>86.536996439999996</v>
      </c>
      <c r="EW19" s="520">
        <f t="shared" si="191"/>
        <v>103.09263881</v>
      </c>
      <c r="EX19" s="520">
        <f t="shared" si="191"/>
        <v>174.07613226999999</v>
      </c>
      <c r="EY19" s="520">
        <f t="shared" si="10"/>
        <v>2674.9866876520005</v>
      </c>
      <c r="EZ19" s="704"/>
      <c r="FA19" s="520">
        <f t="shared" ref="FA19:FL19" si="192">+FA20+FA28+FA29+FA30+FA31+FA32</f>
        <v>5.3252035000000006</v>
      </c>
      <c r="FB19" s="520">
        <f t="shared" si="192"/>
        <v>15.604317850000001</v>
      </c>
      <c r="FC19" s="520">
        <f t="shared" si="192"/>
        <v>67.96495401</v>
      </c>
      <c r="FD19" s="520">
        <f t="shared" si="192"/>
        <v>54.273653529999997</v>
      </c>
      <c r="FE19" s="520">
        <f t="shared" si="192"/>
        <v>894.43222693999996</v>
      </c>
      <c r="FF19" s="520">
        <f t="shared" si="192"/>
        <v>1017.28980964</v>
      </c>
      <c r="FG19" s="520">
        <f t="shared" si="192"/>
        <v>319.40811986</v>
      </c>
      <c r="FH19" s="520">
        <f t="shared" si="192"/>
        <v>1029.2425913750001</v>
      </c>
      <c r="FI19" s="520">
        <f t="shared" si="192"/>
        <v>622.01049482999997</v>
      </c>
      <c r="FJ19" s="520">
        <f t="shared" si="192"/>
        <v>435.57276536000001</v>
      </c>
      <c r="FK19" s="520">
        <f t="shared" si="192"/>
        <v>5.3793363699999999</v>
      </c>
      <c r="FL19" s="520">
        <f t="shared" si="192"/>
        <v>1807.442184857</v>
      </c>
      <c r="FM19" s="520">
        <f t="shared" si="11"/>
        <v>6273.9456581220002</v>
      </c>
    </row>
    <row r="20" spans="2:169" ht="15.75" x14ac:dyDescent="0.25">
      <c r="B20" s="694" t="s">
        <v>680</v>
      </c>
      <c r="C20" s="518">
        <f>+SUM(C21:C26)</f>
        <v>15.200893370000001</v>
      </c>
      <c r="D20" s="518">
        <f t="shared" ref="D20:N20" si="193">+SUM(D21:D26)</f>
        <v>8.48777516</v>
      </c>
      <c r="E20" s="518">
        <f t="shared" si="193"/>
        <v>60.66443168</v>
      </c>
      <c r="F20" s="518">
        <f t="shared" si="193"/>
        <v>59.846803649999998</v>
      </c>
      <c r="G20" s="518">
        <f t="shared" si="193"/>
        <v>14.834462740000001</v>
      </c>
      <c r="H20" s="518">
        <f t="shared" si="193"/>
        <v>114.44532502000001</v>
      </c>
      <c r="I20" s="518">
        <f t="shared" si="193"/>
        <v>-0.40757406999999996</v>
      </c>
      <c r="J20" s="518">
        <f t="shared" si="193"/>
        <v>10.500375549999999</v>
      </c>
      <c r="K20" s="518">
        <f t="shared" si="193"/>
        <v>30.117116010000004</v>
      </c>
      <c r="L20" s="518">
        <f t="shared" si="193"/>
        <v>25.411289149999995</v>
      </c>
      <c r="M20" s="518">
        <f t="shared" si="193"/>
        <v>145.91753839000003</v>
      </c>
      <c r="N20" s="518">
        <f t="shared" si="193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4">+SUM(R21:R26)</f>
        <v>4.6106983699999997</v>
      </c>
      <c r="S20" s="518">
        <f t="shared" si="194"/>
        <v>29.81864521</v>
      </c>
      <c r="T20" s="518">
        <f t="shared" si="194"/>
        <v>74.30536687</v>
      </c>
      <c r="U20" s="518">
        <f t="shared" si="194"/>
        <v>-4.6205053100000004</v>
      </c>
      <c r="V20" s="518">
        <f t="shared" si="194"/>
        <v>50.720504490000003</v>
      </c>
      <c r="W20" s="518">
        <f t="shared" si="194"/>
        <v>75.548701860000008</v>
      </c>
      <c r="X20" s="518">
        <f t="shared" si="194"/>
        <v>167.21571839000003</v>
      </c>
      <c r="Y20" s="518">
        <f t="shared" si="194"/>
        <v>736.65199858999995</v>
      </c>
      <c r="Z20" s="518">
        <f t="shared" si="194"/>
        <v>9.4074476300000001</v>
      </c>
      <c r="AA20" s="518">
        <f t="shared" si="194"/>
        <v>38.991704050000003</v>
      </c>
      <c r="AB20" s="518">
        <f t="shared" si="194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5">+SUM(AF21:AF26)</f>
        <v>804.94582783999999</v>
      </c>
      <c r="AG20" s="518">
        <f t="shared" si="195"/>
        <v>3.06663606</v>
      </c>
      <c r="AH20" s="518">
        <f t="shared" si="195"/>
        <v>51.3</v>
      </c>
      <c r="AI20" s="518">
        <f t="shared" si="195"/>
        <v>6.9482637199999999</v>
      </c>
      <c r="AJ20" s="518">
        <f t="shared" si="195"/>
        <v>83.410437729999998</v>
      </c>
      <c r="AK20" s="518">
        <f t="shared" si="195"/>
        <v>312.73495394000003</v>
      </c>
      <c r="AL20" s="518">
        <f t="shared" si="195"/>
        <v>5.4878832900000001</v>
      </c>
      <c r="AM20" s="518">
        <f t="shared" si="195"/>
        <v>116.48043333000001</v>
      </c>
      <c r="AN20" s="518">
        <f t="shared" si="195"/>
        <v>65.16903868</v>
      </c>
      <c r="AO20" s="518">
        <f t="shared" si="195"/>
        <v>129.10744773000002</v>
      </c>
      <c r="AP20" s="518">
        <f t="shared" si="195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6">+SUM(AT21:AT26)</f>
        <v>14.807373150000002</v>
      </c>
      <c r="AU20" s="518">
        <f t="shared" si="196"/>
        <v>30</v>
      </c>
      <c r="AV20" s="518">
        <f t="shared" si="196"/>
        <v>202.38580202</v>
      </c>
      <c r="AW20" s="518">
        <f t="shared" si="196"/>
        <v>23.25341456</v>
      </c>
      <c r="AX20" s="518">
        <f t="shared" si="196"/>
        <v>15.62184345</v>
      </c>
      <c r="AY20" s="518">
        <f t="shared" si="196"/>
        <v>72.46526215999998</v>
      </c>
      <c r="AZ20" s="518">
        <f t="shared" si="196"/>
        <v>27.427588799999999</v>
      </c>
      <c r="BA20" s="518">
        <f t="shared" si="196"/>
        <v>114.03151216000001</v>
      </c>
      <c r="BB20" s="518">
        <f t="shared" si="196"/>
        <v>44.523136489999999</v>
      </c>
      <c r="BC20" s="518">
        <f t="shared" si="196"/>
        <v>96.663152999999994</v>
      </c>
      <c r="BD20" s="518">
        <f t="shared" si="196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7">+SUM(BH21:BH26)</f>
        <v>71.426471410000005</v>
      </c>
      <c r="BI20" s="518">
        <f t="shared" si="197"/>
        <v>87.393854340000004</v>
      </c>
      <c r="BJ20" s="518">
        <f t="shared" si="197"/>
        <v>86.755455380000001</v>
      </c>
      <c r="BK20" s="518">
        <f t="shared" si="197"/>
        <v>50.882234969999999</v>
      </c>
      <c r="BL20" s="518">
        <f t="shared" si="197"/>
        <v>58.672638390000003</v>
      </c>
      <c r="BM20" s="518">
        <f t="shared" si="197"/>
        <v>71.161632429999997</v>
      </c>
      <c r="BN20" s="518">
        <f t="shared" si="197"/>
        <v>99.401531700000007</v>
      </c>
      <c r="BO20" s="518">
        <f t="shared" si="197"/>
        <v>41.152257239999997</v>
      </c>
      <c r="BP20" s="518">
        <f t="shared" si="197"/>
        <v>252.35787314500001</v>
      </c>
      <c r="BQ20" s="518">
        <f t="shared" si="197"/>
        <v>128.22266368999999</v>
      </c>
      <c r="BR20" s="518">
        <f t="shared" si="197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8">+SUM(BV21:BV26)</f>
        <v>42.450947620000001</v>
      </c>
      <c r="BW20" s="518">
        <f t="shared" si="198"/>
        <v>10.62312339</v>
      </c>
      <c r="BX20" s="518">
        <f t="shared" si="198"/>
        <v>61.11439876</v>
      </c>
      <c r="BY20" s="518">
        <f t="shared" si="198"/>
        <v>0.52694288</v>
      </c>
      <c r="BZ20" s="518">
        <f t="shared" si="198"/>
        <v>23.316126819999997</v>
      </c>
      <c r="CA20" s="518">
        <f t="shared" si="198"/>
        <v>397.28493854999999</v>
      </c>
      <c r="CB20" s="518">
        <f t="shared" si="198"/>
        <v>15.999149690000001</v>
      </c>
      <c r="CC20" s="518">
        <f t="shared" si="198"/>
        <v>574.85110996000003</v>
      </c>
      <c r="CD20" s="518">
        <f t="shared" si="198"/>
        <v>32.230502180000002</v>
      </c>
      <c r="CE20" s="518">
        <f t="shared" si="198"/>
        <v>25.44783176</v>
      </c>
      <c r="CF20" s="518">
        <f t="shared" si="198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9">+SUM(CJ21:CJ26)</f>
        <v>23.704373299999997</v>
      </c>
      <c r="CK20" s="518">
        <f t="shared" si="199"/>
        <v>657.01158298999997</v>
      </c>
      <c r="CL20" s="518">
        <f t="shared" si="199"/>
        <v>4.0068172999999998</v>
      </c>
      <c r="CM20" s="518">
        <f t="shared" si="199"/>
        <v>710.67338241000004</v>
      </c>
      <c r="CN20" s="518">
        <f t="shared" si="199"/>
        <v>503.20804160999995</v>
      </c>
      <c r="CO20" s="518">
        <f t="shared" si="199"/>
        <v>276.76373516000001</v>
      </c>
      <c r="CP20" s="518">
        <f t="shared" si="199"/>
        <v>14.943067469999999</v>
      </c>
      <c r="CQ20" s="518">
        <f t="shared" si="199"/>
        <v>77.619937149999998</v>
      </c>
      <c r="CR20" s="518">
        <f t="shared" si="199"/>
        <v>106.59905265999998</v>
      </c>
      <c r="CS20" s="518">
        <f t="shared" si="199"/>
        <v>140.25919909999999</v>
      </c>
      <c r="CT20" s="518">
        <f t="shared" si="199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0">+SUM(CX21:CX26)</f>
        <v>6.1</v>
      </c>
      <c r="CY20" s="518">
        <f t="shared" si="200"/>
        <v>1.0526377</v>
      </c>
      <c r="CZ20" s="518">
        <f t="shared" si="200"/>
        <v>129.67734214999999</v>
      </c>
      <c r="DA20" s="518">
        <f t="shared" si="200"/>
        <v>1444.32803289</v>
      </c>
      <c r="DB20" s="518">
        <f t="shared" si="200"/>
        <v>288.08777544000003</v>
      </c>
      <c r="DC20" s="518">
        <f t="shared" si="200"/>
        <v>228.59322578000001</v>
      </c>
      <c r="DD20" s="518">
        <f t="shared" si="200"/>
        <v>105.84452228000001</v>
      </c>
      <c r="DE20" s="518">
        <f t="shared" si="200"/>
        <v>5.7508796900000005</v>
      </c>
      <c r="DF20" s="518">
        <f t="shared" si="200"/>
        <v>2021.5982850599999</v>
      </c>
      <c r="DG20" s="518">
        <f t="shared" si="200"/>
        <v>99.227709940000011</v>
      </c>
      <c r="DH20" s="518">
        <f t="shared" si="200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1">+SUM(DL21:DL26)</f>
        <v>28.61854202</v>
      </c>
      <c r="DM20" s="518">
        <f t="shared" si="201"/>
        <v>206.51946303</v>
      </c>
      <c r="DN20" s="518">
        <f t="shared" si="201"/>
        <v>174.84861017000003</v>
      </c>
      <c r="DO20" s="518">
        <f t="shared" si="201"/>
        <v>58.708595119999998</v>
      </c>
      <c r="DP20" s="518">
        <f t="shared" si="201"/>
        <v>41.435408469999999</v>
      </c>
      <c r="DQ20" s="518">
        <f t="shared" si="201"/>
        <v>78.727919449999987</v>
      </c>
      <c r="DR20" s="518">
        <f t="shared" si="201"/>
        <v>1014.48637978</v>
      </c>
      <c r="DS20" s="518">
        <f t="shared" si="201"/>
        <v>144.59387298999999</v>
      </c>
      <c r="DT20" s="518">
        <f t="shared" si="201"/>
        <v>1287.0065838700002</v>
      </c>
      <c r="DU20" s="518">
        <f t="shared" si="201"/>
        <v>42.167386239999999</v>
      </c>
      <c r="DV20" s="518">
        <f t="shared" si="201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2">+SUM(DZ21:DZ26)</f>
        <v>39.417943129999991</v>
      </c>
      <c r="EA20" s="518">
        <f t="shared" si="202"/>
        <v>843.15050354000005</v>
      </c>
      <c r="EB20" s="518">
        <f t="shared" si="202"/>
        <v>11.231856580000001</v>
      </c>
      <c r="EC20" s="518">
        <f t="shared" si="202"/>
        <v>107.79067334999999</v>
      </c>
      <c r="ED20" s="518">
        <f t="shared" si="202"/>
        <v>977.86192111000003</v>
      </c>
      <c r="EE20" s="518">
        <f t="shared" si="202"/>
        <v>252.40400923999999</v>
      </c>
      <c r="EF20" s="518">
        <f t="shared" si="202"/>
        <v>27.857887290000001</v>
      </c>
      <c r="EG20" s="518">
        <f t="shared" si="202"/>
        <v>4.5280015900000006</v>
      </c>
      <c r="EH20" s="518">
        <f t="shared" si="202"/>
        <v>9.8000000000000007</v>
      </c>
      <c r="EI20" s="518">
        <f t="shared" si="202"/>
        <v>73.082406450000008</v>
      </c>
      <c r="EJ20" s="518">
        <f t="shared" si="202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3">+SUM(EN21:EN26)</f>
        <v>8.3651797699999992</v>
      </c>
      <c r="EO20" s="518">
        <f t="shared" si="203"/>
        <v>28.609072919999999</v>
      </c>
      <c r="EP20" s="518">
        <f t="shared" si="203"/>
        <v>17.691794600000001</v>
      </c>
      <c r="EQ20" s="518">
        <f t="shared" si="203"/>
        <v>11.897094170000001</v>
      </c>
      <c r="ER20" s="518">
        <f t="shared" si="203"/>
        <v>52.704133400000003</v>
      </c>
      <c r="ES20" s="518">
        <f t="shared" si="203"/>
        <v>156.46421849999999</v>
      </c>
      <c r="ET20" s="518">
        <f t="shared" si="203"/>
        <v>541.50142586000004</v>
      </c>
      <c r="EU20" s="518">
        <f t="shared" si="203"/>
        <v>510.92179149999998</v>
      </c>
      <c r="EV20" s="518">
        <f t="shared" ref="EV20:EX20" si="204">+SUM(EV21:EV26)</f>
        <v>45.419768289999993</v>
      </c>
      <c r="EW20" s="518">
        <f t="shared" si="204"/>
        <v>101.99089931</v>
      </c>
      <c r="EX20" s="518">
        <f t="shared" si="204"/>
        <v>155.45347898</v>
      </c>
      <c r="EY20" s="518">
        <f t="shared" si="10"/>
        <v>1638.5374969300001</v>
      </c>
      <c r="EZ20" s="519"/>
      <c r="FA20" s="518">
        <f t="shared" ref="FA20:FL20" si="205">+SUM(FA21:FA26)</f>
        <v>4.505650890000001</v>
      </c>
      <c r="FB20" s="518">
        <f t="shared" si="205"/>
        <v>15.23879312</v>
      </c>
      <c r="FC20" s="518">
        <f t="shared" si="205"/>
        <v>67.914876509999999</v>
      </c>
      <c r="FD20" s="518">
        <f t="shared" si="205"/>
        <v>54.213579779999996</v>
      </c>
      <c r="FE20" s="518">
        <f t="shared" si="205"/>
        <v>816.34647566000001</v>
      </c>
      <c r="FF20" s="518">
        <f t="shared" si="205"/>
        <v>1012.08504036</v>
      </c>
      <c r="FG20" s="518">
        <f t="shared" si="205"/>
        <v>269.00616363</v>
      </c>
      <c r="FH20" s="518">
        <f t="shared" si="205"/>
        <v>1026.50444988</v>
      </c>
      <c r="FI20" s="518">
        <f t="shared" si="205"/>
        <v>622.01049482999997</v>
      </c>
      <c r="FJ20" s="518">
        <f t="shared" si="205"/>
        <v>424.30123050000003</v>
      </c>
      <c r="FK20" s="518">
        <f t="shared" si="205"/>
        <v>4.7693668999999996</v>
      </c>
      <c r="FL20" s="518">
        <f t="shared" si="205"/>
        <v>750.72579743000006</v>
      </c>
      <c r="FM20" s="518">
        <f t="shared" si="11"/>
        <v>5067.6219194899995</v>
      </c>
    </row>
    <row r="21" spans="2:169" ht="15.75" x14ac:dyDescent="0.25">
      <c r="B21" s="696" t="s">
        <v>32</v>
      </c>
      <c r="C21" s="518">
        <f>+[60]SPNF!Q7</f>
        <v>0</v>
      </c>
      <c r="D21" s="518">
        <f>+[60]SPNF!R7</f>
        <v>0</v>
      </c>
      <c r="E21" s="518">
        <f>+[60]SPNF!S7</f>
        <v>0</v>
      </c>
      <c r="F21" s="518">
        <f>+[60]SPNF!T7</f>
        <v>0</v>
      </c>
      <c r="G21" s="518">
        <f>+[60]SPNF!U7</f>
        <v>0</v>
      </c>
      <c r="H21" s="518">
        <f>+[60]SPNF!V7</f>
        <v>0</v>
      </c>
      <c r="I21" s="518">
        <f>+[60]SPNF!W7</f>
        <v>0</v>
      </c>
      <c r="J21" s="518">
        <f>+[60]SPNF!X7</f>
        <v>0.90212471999999999</v>
      </c>
      <c r="K21" s="518">
        <f>+[60]SPNF!Y7</f>
        <v>0</v>
      </c>
      <c r="L21" s="518">
        <f>+[60]SPNF!Z7</f>
        <v>0</v>
      </c>
      <c r="M21" s="518">
        <f>+[60]SPNF!AA7</f>
        <v>0.57618636000000001</v>
      </c>
      <c r="N21" s="518">
        <f>+[60]SPNF!AB7</f>
        <v>0.63273206999999987</v>
      </c>
      <c r="O21" s="518">
        <f t="shared" si="0"/>
        <v>2.11104315</v>
      </c>
      <c r="P21" s="519"/>
      <c r="Q21" s="518">
        <f>+[60]SPNF!AC7</f>
        <v>0</v>
      </c>
      <c r="R21" s="518">
        <f>+[60]SPNF!AD7</f>
        <v>0</v>
      </c>
      <c r="S21" s="518">
        <f>+[60]SPNF!AE7</f>
        <v>1.3363532299999998</v>
      </c>
      <c r="T21" s="518">
        <f>+[60]SPNF!AF7</f>
        <v>0</v>
      </c>
      <c r="U21" s="518">
        <f>+[60]SPNF!AG7</f>
        <v>0</v>
      </c>
      <c r="V21" s="518">
        <f>+[60]SPNF!AH7</f>
        <v>0.50366173999999997</v>
      </c>
      <c r="W21" s="518">
        <f>+[60]SPNF!AI7</f>
        <v>0.39191871999999994</v>
      </c>
      <c r="X21" s="518">
        <f>+[60]SPNF!AJ7</f>
        <v>0.12778276999999999</v>
      </c>
      <c r="Y21" s="518">
        <f>+[60]SPNF!AK7</f>
        <v>0</v>
      </c>
      <c r="Z21" s="518">
        <f>+[60]SPNF!AL7</f>
        <v>0</v>
      </c>
      <c r="AA21" s="518">
        <f>+[60]SPNF!AM7</f>
        <v>5</v>
      </c>
      <c r="AB21" s="518">
        <f>+[60]SPNF!AN7</f>
        <v>4.9382699999999998E-3</v>
      </c>
      <c r="AC21" s="518">
        <f t="shared" si="1"/>
        <v>7.3646547299999998</v>
      </c>
      <c r="AD21" s="519"/>
      <c r="AE21" s="518">
        <f>+[60]SPNF!AO7</f>
        <v>0</v>
      </c>
      <c r="AF21" s="518">
        <f>+[60]SPNF!AP7</f>
        <v>0</v>
      </c>
      <c r="AG21" s="518">
        <f>+[60]SPNF!AQ7</f>
        <v>0</v>
      </c>
      <c r="AH21" s="518">
        <f>+[60]SPNF!AR7</f>
        <v>0</v>
      </c>
      <c r="AI21" s="518">
        <f>+[60]SPNF!AS7</f>
        <v>0</v>
      </c>
      <c r="AJ21" s="518">
        <f>+[60]SPNF!AT7</f>
        <v>0</v>
      </c>
      <c r="AK21" s="518">
        <f>+[60]SPNF!AU7</f>
        <v>0</v>
      </c>
      <c r="AL21" s="518">
        <f>+[60]SPNF!AV7</f>
        <v>0</v>
      </c>
      <c r="AM21" s="518">
        <f>+[60]SPNF!AW7</f>
        <v>0</v>
      </c>
      <c r="AN21" s="518">
        <f>+[60]SPNF!AX7</f>
        <v>0</v>
      </c>
      <c r="AO21" s="518">
        <f>+[60]SPNF!AY7</f>
        <v>113.875561</v>
      </c>
      <c r="AP21" s="518">
        <f>+[60]SPNF!AZ7</f>
        <v>1</v>
      </c>
      <c r="AQ21" s="518">
        <f t="shared" si="2"/>
        <v>114.875561</v>
      </c>
      <c r="AR21" s="519"/>
      <c r="AS21" s="518">
        <f>+[60]SPNF!BA7</f>
        <v>0</v>
      </c>
      <c r="AT21" s="518">
        <f>+[60]SPNF!BB7</f>
        <v>0</v>
      </c>
      <c r="AU21" s="518">
        <f>+[60]SPNF!BC7</f>
        <v>0</v>
      </c>
      <c r="AV21" s="518">
        <f>+[60]SPNF!BD7</f>
        <v>0</v>
      </c>
      <c r="AW21" s="518">
        <f>+[60]SPNF!BE7</f>
        <v>0</v>
      </c>
      <c r="AX21" s="518">
        <f>+[60]SPNF!BF7</f>
        <v>4.79786</v>
      </c>
      <c r="AY21" s="518">
        <f>+[60]SPNF!BG7</f>
        <v>1.6528239300000001</v>
      </c>
      <c r="AZ21" s="518">
        <f>+[60]SPNF!BH7</f>
        <v>2.9000000000000001E-2</v>
      </c>
      <c r="BA21" s="518">
        <f>+[60]SPNF!BI7</f>
        <v>10.076212</v>
      </c>
      <c r="BB21" s="518">
        <f>+[60]SPNF!BJ7</f>
        <v>0</v>
      </c>
      <c r="BC21" s="518">
        <f>+[60]SPNF!BK7</f>
        <v>0</v>
      </c>
      <c r="BD21" s="518">
        <f>+[60]SPNF!BL7</f>
        <v>1.4743101000000001</v>
      </c>
      <c r="BE21" s="518">
        <f t="shared" si="3"/>
        <v>18.030206029999999</v>
      </c>
      <c r="BF21" s="519"/>
      <c r="BG21" s="518">
        <f>+[60]SPNF!BM7</f>
        <v>6.6348232199999995</v>
      </c>
      <c r="BH21" s="518">
        <f>+[60]SPNF!BN7</f>
        <v>0</v>
      </c>
      <c r="BI21" s="518">
        <f>+[60]SPNF!BO7</f>
        <v>1.9360596000000001</v>
      </c>
      <c r="BJ21" s="518">
        <f>+[60]SPNF!BP7</f>
        <v>18.476385030000003</v>
      </c>
      <c r="BK21" s="518">
        <f>+[60]SPNF!BQ7</f>
        <v>0.568407</v>
      </c>
      <c r="BL21" s="518">
        <f>+[60]SPNF!BR7</f>
        <v>52.025382030000003</v>
      </c>
      <c r="BM21" s="518">
        <f>+[60]SPNF!BS7</f>
        <v>1.1616324299999998</v>
      </c>
      <c r="BN21" s="518">
        <f>+[60]SPNF!BT7</f>
        <v>3.7763673099999999</v>
      </c>
      <c r="BO21" s="518">
        <f>+[60]SPNF!BU7</f>
        <v>0</v>
      </c>
      <c r="BP21" s="518">
        <f>+[60]SPNF!BV7</f>
        <v>64.314047680000002</v>
      </c>
      <c r="BQ21" s="518">
        <f>+[60]SPNF!BW7</f>
        <v>0.96859560999999994</v>
      </c>
      <c r="BR21" s="518">
        <f>+[60]SPNF!BX7</f>
        <v>25.451762460000001</v>
      </c>
      <c r="BS21" s="518">
        <f t="shared" si="4"/>
        <v>175.31346237</v>
      </c>
      <c r="BT21" s="519"/>
      <c r="BU21" s="518">
        <f>+[60]SPNF!BY7</f>
        <v>2.4307968300000002</v>
      </c>
      <c r="BV21" s="518">
        <f>+[60]SPNF!BZ7</f>
        <v>0.50637399999999999</v>
      </c>
      <c r="BW21" s="518">
        <f>+[60]SPNF!CA7</f>
        <v>8.5654760799999998</v>
      </c>
      <c r="BX21" s="518">
        <f>+[60]SPNF!CB7</f>
        <v>2.2246747600000001</v>
      </c>
      <c r="BY21" s="518">
        <f>+[60]SPNF!CC7</f>
        <v>0.32644287999999999</v>
      </c>
      <c r="BZ21" s="518">
        <f>+[60]SPNF!CD7</f>
        <v>23.316126819999997</v>
      </c>
      <c r="CA21" s="518">
        <f>+[60]SPNF!CE7</f>
        <v>17.563715330000001</v>
      </c>
      <c r="CB21" s="518">
        <f>+[60]SPNF!CF7</f>
        <v>0.60172808</v>
      </c>
      <c r="CC21" s="518">
        <f>+[60]SPNF!CG7</f>
        <v>1.4547116</v>
      </c>
      <c r="CD21" s="518">
        <f>+[60]SPNF!CH7</f>
        <v>23.84767854</v>
      </c>
      <c r="CE21" s="518">
        <f>+[60]SPNF!CI7</f>
        <v>18.821708299999997</v>
      </c>
      <c r="CF21" s="518">
        <f>+[60]SPNF!CJ7</f>
        <v>136.12451535</v>
      </c>
      <c r="CG21" s="518">
        <f t="shared" si="5"/>
        <v>235.78394857000001</v>
      </c>
      <c r="CH21" s="519"/>
      <c r="CI21" s="518">
        <f>+[60]SPNF!CK7</f>
        <v>0</v>
      </c>
      <c r="CJ21" s="518">
        <f>+[60]SPNF!CL7</f>
        <v>20.602501349999997</v>
      </c>
      <c r="CK21" s="518">
        <f>+[60]SPNF!CM7</f>
        <v>0.55463192000000006</v>
      </c>
      <c r="CL21" s="518">
        <f>+[60]SPNF!CN7</f>
        <v>1.8118183600000002</v>
      </c>
      <c r="CM21" s="518">
        <f>+[60]SPNF!CO7</f>
        <v>8.6845571600000007</v>
      </c>
      <c r="CN21" s="518">
        <f>+[60]SPNF!CP7</f>
        <v>501.12427422999997</v>
      </c>
      <c r="CO21" s="518">
        <f>+[60]SPNF!CQ7</f>
        <v>7.0999999999999994E-2</v>
      </c>
      <c r="CP21" s="518">
        <f>+[60]SPNF!CR7</f>
        <v>6.71335937</v>
      </c>
      <c r="CQ21" s="518">
        <f>+[60]SPNF!CS7</f>
        <v>27.2953318</v>
      </c>
      <c r="CR21" s="518">
        <f>+[60]SPNF!CT7</f>
        <v>83.305333989999994</v>
      </c>
      <c r="CS21" s="518">
        <f>+[60]SPNF!CU7</f>
        <v>0.93796391000000001</v>
      </c>
      <c r="CT21" s="518">
        <f>+[60]SPNF!CV7</f>
        <v>2.2236789899999998</v>
      </c>
      <c r="CU21" s="518">
        <f t="shared" si="6"/>
        <v>653.32445108000013</v>
      </c>
      <c r="CV21" s="519"/>
      <c r="CW21" s="518">
        <f>+[60]SPNF!CW7</f>
        <v>2.6673434900000004</v>
      </c>
      <c r="CX21" s="518">
        <f>+[60]SPNF!CX7</f>
        <v>6.1</v>
      </c>
      <c r="CY21" s="518">
        <f>+[60]SPNF!CY7</f>
        <v>1.0026377</v>
      </c>
      <c r="CZ21" s="518">
        <f>+[60]SPNF!CZ7</f>
        <v>78.35868773</v>
      </c>
      <c r="DA21" s="518">
        <f>+[60]SPNF!DA7</f>
        <v>501.13135499000003</v>
      </c>
      <c r="DB21" s="518">
        <f>+[60]SPNF!DB7</f>
        <v>2.1873531800000001</v>
      </c>
      <c r="DC21" s="518">
        <f>+[60]SPNF!DC7</f>
        <v>11.41252493</v>
      </c>
      <c r="DD21" s="518">
        <f>+[60]SPNF!DD7</f>
        <v>95.844522280000007</v>
      </c>
      <c r="DE21" s="518">
        <f>+[60]SPNF!DE7</f>
        <v>2.9766151600000001</v>
      </c>
      <c r="DF21" s="518">
        <f>+[60]SPNF!DF7</f>
        <v>17.405536380000001</v>
      </c>
      <c r="DG21" s="518">
        <f>+[60]SPNF!DG7</f>
        <v>0.3</v>
      </c>
      <c r="DH21" s="518">
        <f>+[60]SPNF!DH7</f>
        <v>522.66555996</v>
      </c>
      <c r="DI21" s="518">
        <f t="shared" si="7"/>
        <v>1242.0521358000001</v>
      </c>
      <c r="DJ21" s="519"/>
      <c r="DK21" s="518">
        <f>+[60]SPNF!DI7</f>
        <v>0</v>
      </c>
      <c r="DL21" s="518">
        <f>+[60]SPNF!DJ7</f>
        <v>0.18098848000000001</v>
      </c>
      <c r="DM21" s="518">
        <f>+[60]SPNF!DK7</f>
        <v>3.3318232499999993</v>
      </c>
      <c r="DN21" s="518">
        <f>+[60]SPNF!DL7</f>
        <v>22.747087479999998</v>
      </c>
      <c r="DO21" s="518">
        <f>+[60]SPNF!DM7</f>
        <v>51.03041649</v>
      </c>
      <c r="DP21" s="518">
        <f>+[60]SPNF!DN7</f>
        <v>27.837373080000003</v>
      </c>
      <c r="DQ21" s="518">
        <f>+[60]SPNF!DO7</f>
        <v>81.52524523999999</v>
      </c>
      <c r="DR21" s="518">
        <f>+[60]SPNF!DP7</f>
        <v>29.394984570000002</v>
      </c>
      <c r="DS21" s="518">
        <f>+[60]SPNF!DQ7</f>
        <v>43.175716080000001</v>
      </c>
      <c r="DT21" s="518">
        <f>+[60]SPNF!DR7</f>
        <v>0</v>
      </c>
      <c r="DU21" s="518">
        <f>+[60]SPNF!DS7</f>
        <v>6.5288350700000004</v>
      </c>
      <c r="DV21" s="518">
        <f>+[60]SPNF!DT7</f>
        <v>52.056869049999996</v>
      </c>
      <c r="DW21" s="518">
        <f t="shared" si="8"/>
        <v>317.80933878999997</v>
      </c>
      <c r="DX21" s="519"/>
      <c r="DY21" s="518">
        <f>+[60]SPNF!DU7</f>
        <v>2.0008779199999998</v>
      </c>
      <c r="DZ21" s="518">
        <f>+[60]SPNF!DV7</f>
        <v>38.892535409999994</v>
      </c>
      <c r="EA21" s="518">
        <f>+[60]SPNF!DW7</f>
        <v>706.57977407999999</v>
      </c>
      <c r="EB21" s="518">
        <f>+[60]SPNF!DX7</f>
        <v>9.3376649999999992E-2</v>
      </c>
      <c r="EC21" s="518">
        <f>+[60]SPNF!DY7</f>
        <v>0.90073134999999993</v>
      </c>
      <c r="ED21" s="518">
        <f>+[60]SPNF!DZ7</f>
        <v>8.9049651099999991</v>
      </c>
      <c r="EE21" s="518">
        <f>+[60]SPNF!EA7</f>
        <v>2.4040092400000002</v>
      </c>
      <c r="EF21" s="518">
        <f>+[60]SPNF!EB7</f>
        <v>2.4470747899999998</v>
      </c>
      <c r="EG21" s="518">
        <f>+[60]SPNF!EC7</f>
        <v>1.4208948599999998</v>
      </c>
      <c r="EH21" s="518">
        <f>+[60]SPNF!ED7</f>
        <v>0</v>
      </c>
      <c r="EI21" s="518">
        <f>+[60]SPNF!EE7</f>
        <v>30.327562100000002</v>
      </c>
      <c r="EJ21" s="518">
        <f>+[60]SPNF!EF7</f>
        <v>559.14515314000016</v>
      </c>
      <c r="EK21" s="518">
        <f t="shared" si="9"/>
        <v>1353.1169546500003</v>
      </c>
      <c r="EL21" s="519"/>
      <c r="EM21" s="518">
        <f>+[60]SPNF!EG7</f>
        <v>5.4186396299999995</v>
      </c>
      <c r="EN21" s="518">
        <f>+[60]SPNF!EH7</f>
        <v>7.0934465499999995</v>
      </c>
      <c r="EO21" s="518">
        <f>+[60]SPNF!EI7</f>
        <v>10.913030359999999</v>
      </c>
      <c r="EP21" s="518">
        <f>+[60]SPNF!EJ7</f>
        <v>4.5737945999999994</v>
      </c>
      <c r="EQ21" s="518">
        <f>+[60]SPNF!EK7</f>
        <v>9.9218723600000001</v>
      </c>
      <c r="ER21" s="518">
        <f>+[60]SPNF!EL7</f>
        <v>51.022813490000004</v>
      </c>
      <c r="ES21" s="518">
        <f>+[60]SPNF!EM7</f>
        <v>12.501011779999999</v>
      </c>
      <c r="ET21" s="518">
        <f>+[60]SPNF!EN7</f>
        <v>30.02840076</v>
      </c>
      <c r="EU21" s="518">
        <f>+[60]SPNF!EO7</f>
        <v>510.92179149999998</v>
      </c>
      <c r="EV21" s="518">
        <f>+[60]SPNF!EP7</f>
        <v>10.57857291</v>
      </c>
      <c r="EW21" s="518">
        <f>+[60]SPNF!EQ7</f>
        <v>85.935426980000003</v>
      </c>
      <c r="EX21" s="518">
        <f>+[60]SPNF!ER7</f>
        <v>10.193165780000003</v>
      </c>
      <c r="EY21" s="518">
        <f t="shared" si="10"/>
        <v>749.10196670000005</v>
      </c>
      <c r="EZ21" s="519"/>
      <c r="FA21" s="518">
        <f>+[60]SPNF!ES7</f>
        <v>4.505650890000001</v>
      </c>
      <c r="FB21" s="518">
        <f>+[60]SPNF!ET7</f>
        <v>15.23879312</v>
      </c>
      <c r="FC21" s="518">
        <f>+[60]SPNF!EU7</f>
        <v>17.79394847</v>
      </c>
      <c r="FD21" s="518">
        <f>+[60]SPNF!EV7</f>
        <v>32.245322469999998</v>
      </c>
      <c r="FE21" s="518">
        <f>+[60]SPNF!EW7</f>
        <v>7.2015811899999997</v>
      </c>
      <c r="FF21" s="518">
        <f>+[60]SPNF!EX7</f>
        <v>9.9480121299999986</v>
      </c>
      <c r="FG21" s="518">
        <f>+[60]SPNF!EY7</f>
        <v>7.10410801</v>
      </c>
      <c r="FH21" s="518">
        <f>+[60]SPNF!EZ7</f>
        <v>700</v>
      </c>
      <c r="FI21" s="518">
        <f>+[60]SPNF!FA7</f>
        <v>10.730319679999999</v>
      </c>
      <c r="FJ21" s="518">
        <f>+[60]SPNF!FB7</f>
        <v>1.5762036399999999</v>
      </c>
      <c r="FK21" s="518">
        <f>+[60]SPNF!FC7</f>
        <v>0</v>
      </c>
      <c r="FL21" s="518">
        <f>+[60]SPNF!FD7</f>
        <v>101.63972247</v>
      </c>
      <c r="FM21" s="518">
        <f t="shared" si="11"/>
        <v>907.98366207000004</v>
      </c>
    </row>
    <row r="22" spans="2:169" ht="15.75" x14ac:dyDescent="0.25">
      <c r="B22" s="696" t="s">
        <v>33</v>
      </c>
      <c r="C22" s="518">
        <f>+[60]SPNF!Q8</f>
        <v>3.2153747599999996</v>
      </c>
      <c r="D22" s="518">
        <f>+[60]SPNF!R8</f>
        <v>8</v>
      </c>
      <c r="E22" s="518">
        <f>+[60]SPNF!S8</f>
        <v>39.830985699999999</v>
      </c>
      <c r="F22" s="518">
        <f>+[60]SPNF!T8</f>
        <v>30</v>
      </c>
      <c r="G22" s="518">
        <f>+[60]SPNF!U8</f>
        <v>-0.30279467999999998</v>
      </c>
      <c r="H22" s="518">
        <f>+[60]SPNF!V8</f>
        <v>70.629490610000005</v>
      </c>
      <c r="I22" s="518">
        <f>+[60]SPNF!W8</f>
        <v>-0.65966243999999996</v>
      </c>
      <c r="J22" s="518">
        <f>+[60]SPNF!X8</f>
        <v>0.38666591</v>
      </c>
      <c r="K22" s="518">
        <f>+[60]SPNF!Y8</f>
        <v>27.388486050000001</v>
      </c>
      <c r="L22" s="518">
        <f>+[60]SPNF!Z8</f>
        <v>18.312890479999997</v>
      </c>
      <c r="M22" s="518">
        <f>+[60]SPNF!AA8</f>
        <v>7</v>
      </c>
      <c r="N22" s="518">
        <f>+[60]SPNF!AB8</f>
        <v>168.38384290000002</v>
      </c>
      <c r="O22" s="518">
        <f t="shared" si="0"/>
        <v>372.18527929000004</v>
      </c>
      <c r="P22" s="519"/>
      <c r="Q22" s="518">
        <f>+[60]SPNF!AC8</f>
        <v>0.14811473999999999</v>
      </c>
      <c r="R22" s="518">
        <f>+[60]SPNF!AD8</f>
        <v>1.8943629399999999</v>
      </c>
      <c r="S22" s="518">
        <f>+[60]SPNF!AE8</f>
        <v>28.179948320000001</v>
      </c>
      <c r="T22" s="518">
        <f>+[60]SPNF!AF8</f>
        <v>59.792914000000003</v>
      </c>
      <c r="U22" s="518">
        <f>+[60]SPNF!AG8</f>
        <v>-1.1300000000000001E-2</v>
      </c>
      <c r="V22" s="518">
        <f>+[60]SPNF!AH8</f>
        <v>1.4327122699999999</v>
      </c>
      <c r="W22" s="518">
        <f>+[60]SPNF!AI8</f>
        <v>74.116535850000005</v>
      </c>
      <c r="X22" s="518">
        <f>+[60]SPNF!AJ8</f>
        <v>157.06126904000001</v>
      </c>
      <c r="Y22" s="518">
        <f>+[60]SPNF!AK8</f>
        <v>99</v>
      </c>
      <c r="Z22" s="518">
        <f>+[60]SPNF!AL8</f>
        <v>5.5</v>
      </c>
      <c r="AA22" s="518">
        <f>+[60]SPNF!AM8</f>
        <v>15.310386000000001</v>
      </c>
      <c r="AB22" s="518">
        <f>+[60]SPNF!AN8</f>
        <v>65.304976179999997</v>
      </c>
      <c r="AC22" s="518">
        <f t="shared" si="1"/>
        <v>507.72991933999998</v>
      </c>
      <c r="AD22" s="519"/>
      <c r="AE22" s="518">
        <f>+[60]SPNF!AO8</f>
        <v>0</v>
      </c>
      <c r="AF22" s="518">
        <f>+[60]SPNF!AP8</f>
        <v>800</v>
      </c>
      <c r="AG22" s="518">
        <f>+[60]SPNF!AQ8</f>
        <v>3.06663606</v>
      </c>
      <c r="AH22" s="518">
        <f>+[60]SPNF!AR8</f>
        <v>26.3</v>
      </c>
      <c r="AI22" s="518">
        <f>+[60]SPNF!AS8</f>
        <v>0.2</v>
      </c>
      <c r="AJ22" s="518">
        <f>+[60]SPNF!AT8</f>
        <v>70.410437729999998</v>
      </c>
      <c r="AK22" s="518">
        <f>+[60]SPNF!AU8</f>
        <v>103.99934929</v>
      </c>
      <c r="AL22" s="518">
        <f>+[60]SPNF!AV8</f>
        <v>1.0349999999999999</v>
      </c>
      <c r="AM22" s="518">
        <f>+[60]SPNF!AW8</f>
        <v>34.325928700000006</v>
      </c>
      <c r="AN22" s="518">
        <f>+[60]SPNF!AX8</f>
        <v>65.16903868</v>
      </c>
      <c r="AO22" s="518">
        <f>+[60]SPNF!AY8</f>
        <v>0</v>
      </c>
      <c r="AP22" s="518">
        <f>+[60]SPNF!AZ8</f>
        <v>216.40501205000001</v>
      </c>
      <c r="AQ22" s="518">
        <f t="shared" si="2"/>
        <v>1320.91140251</v>
      </c>
      <c r="AR22" s="519"/>
      <c r="AS22" s="518">
        <f>+[60]SPNF!BA8</f>
        <v>0.51200000000000001</v>
      </c>
      <c r="AT22" s="518">
        <f>+[60]SPNF!BB8</f>
        <v>0</v>
      </c>
      <c r="AU22" s="518">
        <f>+[60]SPNF!BC8</f>
        <v>0</v>
      </c>
      <c r="AV22" s="518">
        <f>+[60]SPNF!BD8</f>
        <v>162.38580202</v>
      </c>
      <c r="AW22" s="518">
        <f>+[60]SPNF!BE8</f>
        <v>4.7399190400000002</v>
      </c>
      <c r="AX22" s="518">
        <f>+[60]SPNF!BF8</f>
        <v>0.32398345000000001</v>
      </c>
      <c r="AY22" s="518">
        <f>+[60]SPNF!BG8</f>
        <v>45.679845829999998</v>
      </c>
      <c r="AZ22" s="518">
        <f>+[60]SPNF!BH8</f>
        <v>0.45</v>
      </c>
      <c r="BA22" s="518">
        <f>+[60]SPNF!BI8</f>
        <v>23.6</v>
      </c>
      <c r="BB22" s="518">
        <f>+[60]SPNF!BJ8</f>
        <v>7</v>
      </c>
      <c r="BC22" s="518">
        <f>+[60]SPNF!BK8</f>
        <v>96.663152999999994</v>
      </c>
      <c r="BD22" s="518">
        <f>+[60]SPNF!BL8</f>
        <v>262.66272909999998</v>
      </c>
      <c r="BE22" s="518">
        <f t="shared" si="3"/>
        <v>604.01743243999999</v>
      </c>
      <c r="BF22" s="519"/>
      <c r="BG22" s="518">
        <f>+[60]SPNF!BM8</f>
        <v>0</v>
      </c>
      <c r="BH22" s="518">
        <f>+[60]SPNF!BN8</f>
        <v>26.426471409999998</v>
      </c>
      <c r="BI22" s="518">
        <f>+[60]SPNF!BO8</f>
        <v>20.457794740000001</v>
      </c>
      <c r="BJ22" s="518">
        <f>+[60]SPNF!BP8</f>
        <v>9.132321880000001</v>
      </c>
      <c r="BK22" s="518">
        <f>+[60]SPNF!BQ8</f>
        <v>-0.68617203000000004</v>
      </c>
      <c r="BL22" s="518">
        <f>+[60]SPNF!BR8</f>
        <v>-0.25812853000000002</v>
      </c>
      <c r="BM22" s="518">
        <f>+[60]SPNF!BS8</f>
        <v>0</v>
      </c>
      <c r="BN22" s="518">
        <f>+[60]SPNF!BT8</f>
        <v>95.125164390000009</v>
      </c>
      <c r="BO22" s="518">
        <f>+[60]SPNF!BU8</f>
        <v>18.467959999999998</v>
      </c>
      <c r="BP22" s="518">
        <f>+[60]SPNF!BV8</f>
        <v>164.81241496500002</v>
      </c>
      <c r="BQ22" s="518">
        <f>+[60]SPNF!BW8</f>
        <v>73.460226380000009</v>
      </c>
      <c r="BR22" s="518">
        <f>+[60]SPNF!BX8</f>
        <v>95.752137109999993</v>
      </c>
      <c r="BS22" s="518">
        <f t="shared" si="4"/>
        <v>502.690190315</v>
      </c>
      <c r="BT22" s="519"/>
      <c r="BU22" s="518">
        <f>+[60]SPNF!BY8</f>
        <v>-19.5</v>
      </c>
      <c r="BV22" s="518">
        <f>+[60]SPNF!BZ8</f>
        <v>4.9405637400000009</v>
      </c>
      <c r="BW22" s="518">
        <f>+[60]SPNF!CA8</f>
        <v>1.30019</v>
      </c>
      <c r="BX22" s="518">
        <f>+[60]SPNF!CB8</f>
        <v>0</v>
      </c>
      <c r="BY22" s="518">
        <f>+[60]SPNF!CC8</f>
        <v>0</v>
      </c>
      <c r="BZ22" s="518">
        <f>+[60]SPNF!CD8</f>
        <v>0</v>
      </c>
      <c r="CA22" s="518">
        <f>+[60]SPNF!CE8</f>
        <v>10.092966300000001</v>
      </c>
      <c r="CB22" s="518">
        <f>+[60]SPNF!CF8</f>
        <v>9</v>
      </c>
      <c r="CC22" s="518">
        <f>+[60]SPNF!CG8</f>
        <v>391.05335836</v>
      </c>
      <c r="CD22" s="518">
        <f>+[60]SPNF!CH8</f>
        <v>7.8106448300000002</v>
      </c>
      <c r="CE22" s="518">
        <f>+[60]SPNF!CI8</f>
        <v>2.4366720900000001</v>
      </c>
      <c r="CF22" s="518">
        <f>+[60]SPNF!CJ8</f>
        <v>89.389185879999985</v>
      </c>
      <c r="CG22" s="518">
        <f t="shared" si="5"/>
        <v>496.52358119999997</v>
      </c>
      <c r="CH22" s="519"/>
      <c r="CI22" s="518">
        <f>+[60]SPNF!CK8</f>
        <v>0</v>
      </c>
      <c r="CJ22" s="518">
        <f>+[60]SPNF!CL8</f>
        <v>0.92132331999999995</v>
      </c>
      <c r="CK22" s="518">
        <f>+[60]SPNF!CM8</f>
        <v>-0.22532435000000001</v>
      </c>
      <c r="CL22" s="518">
        <f>+[60]SPNF!CN8</f>
        <v>0.19499894000000001</v>
      </c>
      <c r="CM22" s="518">
        <f>+[60]SPNF!CO8</f>
        <v>551.98882524999999</v>
      </c>
      <c r="CN22" s="518">
        <f>+[60]SPNF!CP8</f>
        <v>0</v>
      </c>
      <c r="CO22" s="518">
        <f>+[60]SPNF!CQ8</f>
        <v>16.217257669999999</v>
      </c>
      <c r="CP22" s="518">
        <f>+[60]SPNF!CR8</f>
        <v>4.2831574899999998</v>
      </c>
      <c r="CQ22" s="518">
        <f>+[60]SPNF!CS8</f>
        <v>48.286811</v>
      </c>
      <c r="CR22" s="518">
        <f>+[60]SPNF!CT8</f>
        <v>22.293718669999997</v>
      </c>
      <c r="CS22" s="518">
        <f>+[60]SPNF!CU8</f>
        <v>58.321235189999989</v>
      </c>
      <c r="CT22" s="518">
        <f>+[60]SPNF!CV8</f>
        <v>30.290038459999995</v>
      </c>
      <c r="CU22" s="518">
        <f t="shared" si="6"/>
        <v>732.57204163999995</v>
      </c>
      <c r="CV22" s="519"/>
      <c r="CW22" s="518">
        <f>+[60]SPNF!CW8</f>
        <v>1.7121200000000003E-2</v>
      </c>
      <c r="CX22" s="518">
        <f>+[60]SPNF!CX8</f>
        <v>0</v>
      </c>
      <c r="CY22" s="518">
        <f>+[60]SPNF!CY8</f>
        <v>0.05</v>
      </c>
      <c r="CZ22" s="518">
        <f>+[60]SPNF!CZ8</f>
        <v>25.27033286</v>
      </c>
      <c r="DA22" s="518">
        <f>+[60]SPNF!DA8</f>
        <v>6.9089149999999988E-2</v>
      </c>
      <c r="DB22" s="518">
        <f>+[60]SPNF!DB8</f>
        <v>283.8</v>
      </c>
      <c r="DC22" s="518">
        <f>+[60]SPNF!DC8</f>
        <v>83.857029659999995</v>
      </c>
      <c r="DD22" s="518">
        <f>+[60]SPNF!DD8</f>
        <v>0</v>
      </c>
      <c r="DE22" s="518">
        <f>+[60]SPNF!DE8</f>
        <v>0</v>
      </c>
      <c r="DF22" s="518">
        <f>+[60]SPNF!DF8</f>
        <v>5.4169999999999998</v>
      </c>
      <c r="DG22" s="518">
        <f>+[60]SPNF!DG8</f>
        <v>42.627428130000006</v>
      </c>
      <c r="DH22" s="518">
        <f>+[60]SPNF!DH8</f>
        <v>268.02467380000002</v>
      </c>
      <c r="DI22" s="518">
        <f t="shared" si="7"/>
        <v>709.13267480000002</v>
      </c>
      <c r="DJ22" s="519"/>
      <c r="DK22" s="518">
        <f>+[60]SPNF!DI8</f>
        <v>0</v>
      </c>
      <c r="DL22" s="518">
        <f>+[60]SPNF!DJ8</f>
        <v>28.43755354</v>
      </c>
      <c r="DM22" s="518">
        <f>+[60]SPNF!DK8</f>
        <v>200.68057041</v>
      </c>
      <c r="DN22" s="518">
        <f>+[60]SPNF!DL8</f>
        <v>152.10152269000002</v>
      </c>
      <c r="DO22" s="518">
        <f>+[60]SPNF!DM8</f>
        <v>7.6781786300000006</v>
      </c>
      <c r="DP22" s="518">
        <f>+[60]SPNF!DN8</f>
        <v>3.7980353899999999</v>
      </c>
      <c r="DQ22" s="518">
        <f>+[60]SPNF!DO8</f>
        <v>-2.7973257900000008</v>
      </c>
      <c r="DR22" s="518">
        <f>+[60]SPNF!DP8</f>
        <v>36.540546920000004</v>
      </c>
      <c r="DS22" s="518">
        <f>+[60]SPNF!DQ8</f>
        <v>1.4181569100000002</v>
      </c>
      <c r="DT22" s="518">
        <f>+[60]SPNF!DR8</f>
        <v>177.00020980000002</v>
      </c>
      <c r="DU22" s="518">
        <f>+[60]SPNF!DS8</f>
        <v>25.838551169999999</v>
      </c>
      <c r="DV22" s="518">
        <f>+[60]SPNF!DT8</f>
        <v>717.66569343999993</v>
      </c>
      <c r="DW22" s="518">
        <f t="shared" si="8"/>
        <v>1348.36169311</v>
      </c>
      <c r="DX22" s="519"/>
      <c r="DY22" s="518">
        <f>+[60]SPNF!DU8</f>
        <v>0</v>
      </c>
      <c r="DZ22" s="518">
        <f>+[60]SPNF!DV8</f>
        <v>0.52540772000000002</v>
      </c>
      <c r="EA22" s="518">
        <f>+[60]SPNF!DW8</f>
        <v>0.1</v>
      </c>
      <c r="EB22" s="518">
        <f>+[60]SPNF!DX8</f>
        <v>11.06409292</v>
      </c>
      <c r="EC22" s="518">
        <f>+[60]SPNF!DY8</f>
        <v>52.969272189999998</v>
      </c>
      <c r="ED22" s="518">
        <f>+[60]SPNF!DZ8</f>
        <v>18.754618579999999</v>
      </c>
      <c r="EE22" s="518">
        <f>+[60]SPNF!EA8</f>
        <v>250</v>
      </c>
      <c r="EF22" s="518">
        <f>+[60]SPNF!EB8</f>
        <v>14.96265425</v>
      </c>
      <c r="EG22" s="518">
        <f>+[60]SPNF!EC8</f>
        <v>3.0167823500000002</v>
      </c>
      <c r="EH22" s="518">
        <f>+[60]SPNF!ED8</f>
        <v>0</v>
      </c>
      <c r="EI22" s="518">
        <f>+[60]SPNF!EE8</f>
        <v>0.74891582999999995</v>
      </c>
      <c r="EJ22" s="518">
        <f>+[60]SPNF!EF8</f>
        <v>493.85746963999998</v>
      </c>
      <c r="EK22" s="518">
        <f t="shared" si="9"/>
        <v>845.99921347999998</v>
      </c>
      <c r="EL22" s="519"/>
      <c r="EM22" s="518">
        <f>+[60]SPNF!EG8</f>
        <v>0</v>
      </c>
      <c r="EN22" s="518">
        <f>+[60]SPNF!EH8</f>
        <v>1.27173322</v>
      </c>
      <c r="EO22" s="518">
        <f>+[60]SPNF!EI8</f>
        <v>17.496042559999999</v>
      </c>
      <c r="EP22" s="518">
        <f>+[60]SPNF!EJ8</f>
        <v>0</v>
      </c>
      <c r="EQ22" s="518">
        <f>+[60]SPNF!EK8</f>
        <v>0</v>
      </c>
      <c r="ER22" s="518">
        <f>+[60]SPNF!EL8</f>
        <v>0.1092664</v>
      </c>
      <c r="ES22" s="518">
        <f>+[60]SPNF!EM8</f>
        <v>3.9632067200000001</v>
      </c>
      <c r="ET22" s="518">
        <f>+[60]SPNF!EN8</f>
        <v>511.47302510000003</v>
      </c>
      <c r="EU22" s="518">
        <f>+[60]SPNF!EO8</f>
        <v>0</v>
      </c>
      <c r="EV22" s="518">
        <f>+[60]SPNF!EP8</f>
        <v>34.615883529999998</v>
      </c>
      <c r="EW22" s="518">
        <f>+[60]SPNF!EQ8</f>
        <v>6.3388229499999991</v>
      </c>
      <c r="EX22" s="518">
        <f>+[60]SPNF!ER8</f>
        <v>21.616469840000001</v>
      </c>
      <c r="EY22" s="518">
        <f t="shared" si="10"/>
        <v>596.88445032000004</v>
      </c>
      <c r="EZ22" s="519"/>
      <c r="FA22" s="518">
        <f>+[60]SPNF!ES8</f>
        <v>0</v>
      </c>
      <c r="FB22" s="518">
        <f>+[60]SPNF!ET8</f>
        <v>0</v>
      </c>
      <c r="FC22" s="518">
        <f>+[60]SPNF!EU8</f>
        <v>0.12092804</v>
      </c>
      <c r="FD22" s="518">
        <f>+[60]SPNF!EV8</f>
        <v>5.1803909900000003</v>
      </c>
      <c r="FE22" s="518">
        <f>+[60]SPNF!EW8</f>
        <v>9.1448944700000006</v>
      </c>
      <c r="FF22" s="518">
        <f>+[60]SPNF!EX8</f>
        <v>0.57999999999999996</v>
      </c>
      <c r="FG22" s="518">
        <f>+[60]SPNF!EY8</f>
        <v>11.902055619999999</v>
      </c>
      <c r="FH22" s="518">
        <f>+[60]SPNF!EZ8</f>
        <v>15.87</v>
      </c>
      <c r="FI22" s="518">
        <f>+[60]SPNF!FA8</f>
        <v>600.05669386</v>
      </c>
      <c r="FJ22" s="518">
        <f>+[60]SPNF!FB8</f>
        <v>416.85747774999999</v>
      </c>
      <c r="FK22" s="518">
        <f>+[60]SPNF!FC8</f>
        <v>3.3936869000000001</v>
      </c>
      <c r="FL22" s="518">
        <f>+[60]SPNF!FD8</f>
        <v>115.99616784</v>
      </c>
      <c r="FM22" s="518">
        <f t="shared" si="11"/>
        <v>1179.1022954699999</v>
      </c>
    </row>
    <row r="23" spans="2:169" ht="15.75" x14ac:dyDescent="0.25">
      <c r="B23" s="696" t="s">
        <v>34</v>
      </c>
      <c r="C23" s="518">
        <f>+[60]SPNF!Q9</f>
        <v>11.985518610000002</v>
      </c>
      <c r="D23" s="518">
        <f>+[60]SPNF!R9</f>
        <v>0.48777516000000004</v>
      </c>
      <c r="E23" s="518">
        <f>+[60]SPNF!S9</f>
        <v>20.83344598</v>
      </c>
      <c r="F23" s="518">
        <f>+[60]SPNF!T9</f>
        <v>27.966326240000001</v>
      </c>
      <c r="G23" s="518">
        <f>+[60]SPNF!U9</f>
        <v>14.910877510000001</v>
      </c>
      <c r="H23" s="518">
        <f>+[60]SPNF!V9</f>
        <v>42.999164300000004</v>
      </c>
      <c r="I23" s="518">
        <f>+[60]SPNF!W9</f>
        <v>0</v>
      </c>
      <c r="J23" s="518">
        <f>+[60]SPNF!X9</f>
        <v>7.7535238900000003</v>
      </c>
      <c r="K23" s="518">
        <f>+[60]SPNF!Y9</f>
        <v>2.5738179799999998</v>
      </c>
      <c r="L23" s="518">
        <f>+[60]SPNF!Z9</f>
        <v>5.2943489500000007</v>
      </c>
      <c r="M23" s="518">
        <f>+[60]SPNF!AA9</f>
        <v>138.20500398000001</v>
      </c>
      <c r="N23" s="518">
        <f>+[60]SPNF!AB9</f>
        <v>77.295338720000004</v>
      </c>
      <c r="O23" s="518">
        <f t="shared" si="0"/>
        <v>350.30514132000008</v>
      </c>
      <c r="P23" s="519"/>
      <c r="Q23" s="518">
        <f>+[60]SPNF!AC9</f>
        <v>0</v>
      </c>
      <c r="R23" s="518">
        <f>+[60]SPNF!AD9</f>
        <v>0.37175223000000002</v>
      </c>
      <c r="S23" s="518">
        <f>+[60]SPNF!AE9</f>
        <v>0</v>
      </c>
      <c r="T23" s="518">
        <f>+[60]SPNF!AF9</f>
        <v>14.28403919</v>
      </c>
      <c r="U23" s="518">
        <f>+[60]SPNF!AG9</f>
        <v>-5.8853597099999995</v>
      </c>
      <c r="V23" s="518">
        <f>+[60]SPNF!AH9</f>
        <v>48.784130480000002</v>
      </c>
      <c r="W23" s="518">
        <f>+[60]SPNF!AI9</f>
        <v>0</v>
      </c>
      <c r="X23" s="518">
        <f>+[60]SPNF!AJ9</f>
        <v>9.6819586400000013</v>
      </c>
      <c r="Y23" s="518">
        <f>+[60]SPNF!AK9</f>
        <v>18.961298899999999</v>
      </c>
      <c r="Z23" s="518">
        <f>+[60]SPNF!AL9</f>
        <v>3.9074476300000001</v>
      </c>
      <c r="AA23" s="518">
        <f>+[60]SPNF!AM9</f>
        <v>16.494741309999998</v>
      </c>
      <c r="AB23" s="518">
        <f>+[60]SPNF!AN9</f>
        <v>248.69060202</v>
      </c>
      <c r="AC23" s="518">
        <f t="shared" si="1"/>
        <v>355.29061068999999</v>
      </c>
      <c r="AD23" s="519"/>
      <c r="AE23" s="518">
        <f>+[60]SPNF!AO9</f>
        <v>6.2171943000000001</v>
      </c>
      <c r="AF23" s="518">
        <f>+[60]SPNF!AP9</f>
        <v>0</v>
      </c>
      <c r="AG23" s="518">
        <f>+[60]SPNF!AQ9</f>
        <v>0</v>
      </c>
      <c r="AH23" s="518">
        <f>+[60]SPNF!AR9</f>
        <v>25</v>
      </c>
      <c r="AI23" s="518">
        <f>+[60]SPNF!AS9</f>
        <v>6.7482637199999997</v>
      </c>
      <c r="AJ23" s="518">
        <f>+[60]SPNF!AT9</f>
        <v>13</v>
      </c>
      <c r="AK23" s="518">
        <f>+[60]SPNF!AU9</f>
        <v>203.38519886999998</v>
      </c>
      <c r="AL23" s="518">
        <f>+[60]SPNF!AV9</f>
        <v>4.4528832899999999</v>
      </c>
      <c r="AM23" s="518">
        <f>+[60]SPNF!AW9</f>
        <v>82.154504630000005</v>
      </c>
      <c r="AN23" s="518">
        <f>+[60]SPNF!AX9</f>
        <v>0</v>
      </c>
      <c r="AO23" s="518">
        <f>+[60]SPNF!AY9</f>
        <v>14.283541560000002</v>
      </c>
      <c r="AP23" s="518">
        <f>+[60]SPNF!AZ9</f>
        <v>129.75841409</v>
      </c>
      <c r="AQ23" s="518">
        <f t="shared" si="2"/>
        <v>485.00000046000002</v>
      </c>
      <c r="AR23" s="519"/>
      <c r="AS23" s="518">
        <f>+[60]SPNF!BA9</f>
        <v>150.13707199999999</v>
      </c>
      <c r="AT23" s="518">
        <f>+[60]SPNF!BB9</f>
        <v>14.807373150000002</v>
      </c>
      <c r="AU23" s="518">
        <f>+[60]SPNF!BC9</f>
        <v>30</v>
      </c>
      <c r="AV23" s="518">
        <f>+[60]SPNF!BD9</f>
        <v>40</v>
      </c>
      <c r="AW23" s="518">
        <f>+[60]SPNF!BE9</f>
        <v>18.513495519999999</v>
      </c>
      <c r="AX23" s="518">
        <f>+[60]SPNF!BF9</f>
        <v>10.5</v>
      </c>
      <c r="AY23" s="518">
        <f>+[60]SPNF!BG9</f>
        <v>25</v>
      </c>
      <c r="AZ23" s="518">
        <f>+[60]SPNF!BH9</f>
        <v>25</v>
      </c>
      <c r="BA23" s="518">
        <f>+[60]SPNF!BI9</f>
        <v>80.355300159999999</v>
      </c>
      <c r="BB23" s="518">
        <f>+[60]SPNF!BJ9</f>
        <v>35.299999999999997</v>
      </c>
      <c r="BC23" s="518">
        <f>+[60]SPNF!BK9</f>
        <v>0</v>
      </c>
      <c r="BD23" s="518">
        <f>+[60]SPNF!BL9</f>
        <v>35.248399339999999</v>
      </c>
      <c r="BE23" s="518">
        <f t="shared" si="3"/>
        <v>464.86164016999999</v>
      </c>
      <c r="BF23" s="519"/>
      <c r="BG23" s="518">
        <f>+[60]SPNF!BM9</f>
        <v>0</v>
      </c>
      <c r="BH23" s="518">
        <f>+[60]SPNF!BN9</f>
        <v>45</v>
      </c>
      <c r="BI23" s="518">
        <f>+[60]SPNF!BO9</f>
        <v>65</v>
      </c>
      <c r="BJ23" s="518">
        <f>+[60]SPNF!BP9</f>
        <v>59.146748469999999</v>
      </c>
      <c r="BK23" s="518">
        <f>+[60]SPNF!BQ9</f>
        <v>51</v>
      </c>
      <c r="BL23" s="518">
        <f>+[60]SPNF!BR9</f>
        <v>5.8743298900000003</v>
      </c>
      <c r="BM23" s="518">
        <f>+[60]SPNF!BS9</f>
        <v>70</v>
      </c>
      <c r="BN23" s="518">
        <f>+[60]SPNF!BT9</f>
        <v>0.5</v>
      </c>
      <c r="BO23" s="518">
        <f>+[60]SPNF!BU9</f>
        <v>22.21396524</v>
      </c>
      <c r="BP23" s="518">
        <f>+[60]SPNF!BV9</f>
        <v>22.74698673</v>
      </c>
      <c r="BQ23" s="518">
        <f>+[60]SPNF!BW9</f>
        <v>53.0326491</v>
      </c>
      <c r="BR23" s="518">
        <f>+[60]SPNF!BX9</f>
        <v>27.685320939999997</v>
      </c>
      <c r="BS23" s="518">
        <f t="shared" si="4"/>
        <v>422.20000037000005</v>
      </c>
      <c r="BT23" s="519"/>
      <c r="BU23" s="518">
        <f>+[60]SPNF!BY9</f>
        <v>30</v>
      </c>
      <c r="BV23" s="518">
        <f>+[60]SPNF!BZ9</f>
        <v>36.302545019999997</v>
      </c>
      <c r="BW23" s="518">
        <f>+[60]SPNF!CA9</f>
        <v>0.75745731000000005</v>
      </c>
      <c r="BX23" s="518">
        <f>+[60]SPNF!CB9</f>
        <v>58.889724000000001</v>
      </c>
      <c r="BY23" s="518">
        <f>+[60]SPNF!CC9</f>
        <v>0.20050000000000001</v>
      </c>
      <c r="BZ23" s="518">
        <f>+[60]SPNF!CD9</f>
        <v>0</v>
      </c>
      <c r="CA23" s="518">
        <f>+[60]SPNF!CE9</f>
        <v>0.82825692000000006</v>
      </c>
      <c r="CB23" s="518">
        <f>+[60]SPNF!CF9</f>
        <v>6.3974216100000003</v>
      </c>
      <c r="CC23" s="518">
        <f>+[60]SPNF!CG9</f>
        <v>182.34304</v>
      </c>
      <c r="CD23" s="518">
        <f>+[60]SPNF!CH9</f>
        <v>0.57217881000000015</v>
      </c>
      <c r="CE23" s="518">
        <f>+[60]SPNF!CI9</f>
        <v>4.1894513699999996</v>
      </c>
      <c r="CF23" s="518">
        <f>+[60]SPNF!CJ9</f>
        <v>221.8</v>
      </c>
      <c r="CG23" s="518">
        <f t="shared" si="5"/>
        <v>542.28057504000003</v>
      </c>
      <c r="CH23" s="519"/>
      <c r="CI23" s="518">
        <f>+[60]SPNF!CK9</f>
        <v>88.818778600000002</v>
      </c>
      <c r="CJ23" s="518">
        <f>+[60]SPNF!CL9</f>
        <v>2.1805486300000001</v>
      </c>
      <c r="CK23" s="518">
        <f>+[60]SPNF!CM9</f>
        <v>5</v>
      </c>
      <c r="CL23" s="518">
        <f>+[60]SPNF!CN9</f>
        <v>0</v>
      </c>
      <c r="CM23" s="518">
        <f>+[60]SPNF!CO9</f>
        <v>150</v>
      </c>
      <c r="CN23" s="518">
        <f>+[60]SPNF!CP9</f>
        <v>2.0837673799999998</v>
      </c>
      <c r="CO23" s="518">
        <f>+[60]SPNF!CQ9</f>
        <v>9.333766279999999</v>
      </c>
      <c r="CP23" s="518">
        <f>+[60]SPNF!CR9</f>
        <v>3.9465506100000001</v>
      </c>
      <c r="CQ23" s="518">
        <f>+[60]SPNF!CS9</f>
        <v>2.03779435</v>
      </c>
      <c r="CR23" s="518">
        <f>+[60]SPNF!CT9</f>
        <v>0</v>
      </c>
      <c r="CS23" s="518">
        <f>+[60]SPNF!CU9</f>
        <v>78.5</v>
      </c>
      <c r="CT23" s="518">
        <f>+[60]SPNF!CV9</f>
        <v>175.07243996099999</v>
      </c>
      <c r="CU23" s="518">
        <f t="shared" si="6"/>
        <v>516.97364581099998</v>
      </c>
      <c r="CV23" s="519"/>
      <c r="CW23" s="518">
        <f>+[60]SPNF!CW9</f>
        <v>53.561175669999997</v>
      </c>
      <c r="CX23" s="518">
        <f>+[60]SPNF!CX9</f>
        <v>0</v>
      </c>
      <c r="CY23" s="518">
        <f>+[60]SPNF!CY9</f>
        <v>0</v>
      </c>
      <c r="CZ23" s="518">
        <f>+[60]SPNF!CZ9</f>
        <v>26.048321560000002</v>
      </c>
      <c r="DA23" s="518">
        <f>+[60]SPNF!DA9</f>
        <v>300</v>
      </c>
      <c r="DB23" s="518">
        <f>+[60]SPNF!DB9</f>
        <v>2.1004222599999998</v>
      </c>
      <c r="DC23" s="518">
        <f>+[60]SPNF!DC9</f>
        <v>133.32367119</v>
      </c>
      <c r="DD23" s="518">
        <f>+[60]SPNF!DD9</f>
        <v>10</v>
      </c>
      <c r="DE23" s="518">
        <f>+[60]SPNF!DE9</f>
        <v>2.7742645300000004</v>
      </c>
      <c r="DF23" s="518">
        <f>+[60]SPNF!DF9</f>
        <v>0</v>
      </c>
      <c r="DG23" s="518">
        <f>+[60]SPNF!DG9</f>
        <v>56.300281810000001</v>
      </c>
      <c r="DH23" s="518">
        <f>+[60]SPNF!DH9</f>
        <v>284.16734247000005</v>
      </c>
      <c r="DI23" s="518">
        <f t="shared" si="7"/>
        <v>868.27547948999995</v>
      </c>
      <c r="DJ23" s="519"/>
      <c r="DK23" s="518">
        <f>+[60]SPNF!DI9</f>
        <v>0</v>
      </c>
      <c r="DL23" s="518">
        <f>+[60]SPNF!DJ9</f>
        <v>0</v>
      </c>
      <c r="DM23" s="518">
        <f>+[60]SPNF!DK9</f>
        <v>2.50706937</v>
      </c>
      <c r="DN23" s="518">
        <f>+[60]SPNF!DL9</f>
        <v>0</v>
      </c>
      <c r="DO23" s="518">
        <f>+[60]SPNF!DM9</f>
        <v>0</v>
      </c>
      <c r="DP23" s="518">
        <f>+[60]SPNF!DN9</f>
        <v>9.8000000000000007</v>
      </c>
      <c r="DQ23" s="518">
        <f>+[60]SPNF!DO9</f>
        <v>0</v>
      </c>
      <c r="DR23" s="518">
        <f>+[60]SPNF!DP9</f>
        <v>0</v>
      </c>
      <c r="DS23" s="518">
        <f>+[60]SPNF!DQ9</f>
        <v>100</v>
      </c>
      <c r="DT23" s="518">
        <f>+[60]SPNF!DR9</f>
        <v>0</v>
      </c>
      <c r="DU23" s="518">
        <f>+[60]SPNF!DS9</f>
        <v>9.8000000000000007</v>
      </c>
      <c r="DV23" s="518">
        <f>+[60]SPNF!DT9</f>
        <v>358.36438794999998</v>
      </c>
      <c r="DW23" s="518">
        <f t="shared" si="8"/>
        <v>480.47145731999996</v>
      </c>
      <c r="DX23" s="519"/>
      <c r="DY23" s="518">
        <f>+[60]SPNF!DU9</f>
        <v>3.2758290000000002E-2</v>
      </c>
      <c r="DZ23" s="518">
        <f>+[60]SPNF!DV9</f>
        <v>0</v>
      </c>
      <c r="EA23" s="518">
        <f>+[60]SPNF!DW9</f>
        <v>136.47072946</v>
      </c>
      <c r="EB23" s="518">
        <f>+[60]SPNF!DX9</f>
        <v>7.438700999999999E-2</v>
      </c>
      <c r="EC23" s="518">
        <f>+[60]SPNF!DY9</f>
        <v>53.92066981</v>
      </c>
      <c r="ED23" s="518">
        <f>+[60]SPNF!DZ9</f>
        <v>1.6712595100000001</v>
      </c>
      <c r="EE23" s="518">
        <f>+[60]SPNF!EA9</f>
        <v>0</v>
      </c>
      <c r="EF23" s="518">
        <f>+[60]SPNF!EB9</f>
        <v>10.448158250000001</v>
      </c>
      <c r="EG23" s="518">
        <f>+[60]SPNF!EC9</f>
        <v>9.032438000000001E-2</v>
      </c>
      <c r="EH23" s="518">
        <f>+[60]SPNF!ED9</f>
        <v>9.8000000000000007</v>
      </c>
      <c r="EI23" s="518">
        <f>+[60]SPNF!EE9</f>
        <v>42.005928520000005</v>
      </c>
      <c r="EJ23" s="518">
        <f>+[60]SPNF!EF9</f>
        <v>160</v>
      </c>
      <c r="EK23" s="518">
        <f t="shared" si="9"/>
        <v>414.51421522999999</v>
      </c>
      <c r="EL23" s="519"/>
      <c r="EM23" s="518">
        <f>+[60]SPNF!EG9</f>
        <v>2.1</v>
      </c>
      <c r="EN23" s="518">
        <f>+[60]SPNF!EH9</f>
        <v>0</v>
      </c>
      <c r="EO23" s="518">
        <f>+[60]SPNF!EI9</f>
        <v>0</v>
      </c>
      <c r="EP23" s="518">
        <f>+[60]SPNF!EJ9</f>
        <v>13.118</v>
      </c>
      <c r="EQ23" s="518">
        <f>+[60]SPNF!EK9</f>
        <v>1.9752218100000001</v>
      </c>
      <c r="ER23" s="518">
        <f>+[60]SPNF!EL9</f>
        <v>0</v>
      </c>
      <c r="ES23" s="518">
        <f>+[60]SPNF!EM9</f>
        <v>140</v>
      </c>
      <c r="ET23" s="518">
        <f>+[60]SPNF!EN9</f>
        <v>0</v>
      </c>
      <c r="EU23" s="518">
        <f>+[60]SPNF!EO9</f>
        <v>0</v>
      </c>
      <c r="EV23" s="518">
        <f>+[60]SPNF!EP9</f>
        <v>0.22531185000000001</v>
      </c>
      <c r="EW23" s="518">
        <f>+[60]SPNF!EQ9</f>
        <v>9.7166493800000016</v>
      </c>
      <c r="EX23" s="518">
        <f>+[60]SPNF!ER9</f>
        <v>123.64384336000001</v>
      </c>
      <c r="EY23" s="518">
        <f t="shared" si="10"/>
        <v>290.77902640000002</v>
      </c>
      <c r="EZ23" s="519"/>
      <c r="FA23" s="518">
        <f>+[60]SPNF!ES9</f>
        <v>0</v>
      </c>
      <c r="FB23" s="518">
        <f>+[60]SPNF!ET9</f>
        <v>0</v>
      </c>
      <c r="FC23" s="518">
        <f>+[60]SPNF!EU9</f>
        <v>50</v>
      </c>
      <c r="FD23" s="518">
        <f>+[60]SPNF!EV9</f>
        <v>16.787866319999999</v>
      </c>
      <c r="FE23" s="518">
        <f>+[60]SPNF!EW9</f>
        <v>800</v>
      </c>
      <c r="FF23" s="518">
        <f>+[60]SPNF!EX9</f>
        <v>5.0644069699999994</v>
      </c>
      <c r="FG23" s="518">
        <f>+[60]SPNF!EY9</f>
        <v>250</v>
      </c>
      <c r="FH23" s="518">
        <f>+[60]SPNF!EZ9</f>
        <v>2.63444988</v>
      </c>
      <c r="FI23" s="518">
        <f>+[60]SPNF!FA9</f>
        <v>11.223481289999999</v>
      </c>
      <c r="FJ23" s="518">
        <f>+[60]SPNF!FB9</f>
        <v>5.8675491099999997</v>
      </c>
      <c r="FK23" s="518">
        <f>+[60]SPNF!FC9</f>
        <v>1.37568</v>
      </c>
      <c r="FL23" s="518">
        <f>+[60]SPNF!FD9</f>
        <v>42.52470658</v>
      </c>
      <c r="FM23" s="518">
        <f t="shared" si="11"/>
        <v>1185.4781401500002</v>
      </c>
    </row>
    <row r="24" spans="2:169" ht="17.100000000000001" customHeight="1" x14ac:dyDescent="0.25">
      <c r="B24" s="696" t="s">
        <v>35</v>
      </c>
      <c r="C24" s="518">
        <f>+[60]SPNF!Q10</f>
        <v>0</v>
      </c>
      <c r="D24" s="518">
        <f>+[60]SPNF!R10</f>
        <v>0</v>
      </c>
      <c r="E24" s="518">
        <f>+[60]SPNF!S10</f>
        <v>0</v>
      </c>
      <c r="F24" s="518">
        <f>+[60]SPNF!T10</f>
        <v>1.8804774099999999</v>
      </c>
      <c r="G24" s="518">
        <f>+[60]SPNF!U10</f>
        <v>0.22637990999999999</v>
      </c>
      <c r="H24" s="518">
        <f>+[60]SPNF!V10</f>
        <v>0.81667011</v>
      </c>
      <c r="I24" s="518">
        <f>+[60]SPNF!W10</f>
        <v>0.25208837000000001</v>
      </c>
      <c r="J24" s="518">
        <f>+[60]SPNF!X10</f>
        <v>1.4580610300000001</v>
      </c>
      <c r="K24" s="518">
        <f>+[60]SPNF!Y10</f>
        <v>0.15481198000000002</v>
      </c>
      <c r="L24" s="518">
        <f>+[60]SPNF!Z10</f>
        <v>1.8040497200000001</v>
      </c>
      <c r="M24" s="518">
        <f>+[60]SPNF!AA10</f>
        <v>0.13634805</v>
      </c>
      <c r="N24" s="518">
        <f>+[60]SPNF!AB10</f>
        <v>0</v>
      </c>
      <c r="O24" s="518">
        <f t="shared" si="0"/>
        <v>6.7288865800000002</v>
      </c>
      <c r="P24" s="519"/>
      <c r="Q24" s="518">
        <f>+[60]SPNF!AC10</f>
        <v>0.15806813</v>
      </c>
      <c r="R24" s="518">
        <f>+[60]SPNF!AD10</f>
        <v>2.3445832000000002</v>
      </c>
      <c r="S24" s="518">
        <f>+[60]SPNF!AE10</f>
        <v>0.30234366000000001</v>
      </c>
      <c r="T24" s="518">
        <f>+[60]SPNF!AF10</f>
        <v>0.22841368000000001</v>
      </c>
      <c r="U24" s="518">
        <f>+[60]SPNF!AG10</f>
        <v>1.2761543999999998</v>
      </c>
      <c r="V24" s="518">
        <f>+[60]SPNF!AH10</f>
        <v>0</v>
      </c>
      <c r="W24" s="518">
        <f>+[60]SPNF!AI10</f>
        <v>1.0402472899999999</v>
      </c>
      <c r="X24" s="518">
        <f>+[60]SPNF!AJ10</f>
        <v>0.34470793999999999</v>
      </c>
      <c r="Y24" s="518">
        <f>+[60]SPNF!AK10</f>
        <v>1.1120376900000002</v>
      </c>
      <c r="Z24" s="518">
        <f>+[60]SPNF!AL10</f>
        <v>0</v>
      </c>
      <c r="AA24" s="518">
        <f>+[60]SPNF!AM10</f>
        <v>2.18657674</v>
      </c>
      <c r="AB24" s="518">
        <f>+[60]SPNF!AN10</f>
        <v>0.28482561000000001</v>
      </c>
      <c r="AC24" s="518">
        <f t="shared" si="1"/>
        <v>9.2779583400000014</v>
      </c>
      <c r="AD24" s="519"/>
      <c r="AE24" s="518">
        <f>+[60]SPNF!AO10</f>
        <v>0</v>
      </c>
      <c r="AF24" s="518">
        <f>+[60]SPNF!AP10</f>
        <v>4.9458278399999998</v>
      </c>
      <c r="AG24" s="518">
        <f>+[60]SPNF!AQ10</f>
        <v>0</v>
      </c>
      <c r="AH24" s="518">
        <f>+[60]SPNF!AR10</f>
        <v>0</v>
      </c>
      <c r="AI24" s="518">
        <f>+[60]SPNF!AS10</f>
        <v>0</v>
      </c>
      <c r="AJ24" s="518">
        <f>+[60]SPNF!AT10</f>
        <v>0</v>
      </c>
      <c r="AK24" s="518">
        <f>+[60]SPNF!AU10</f>
        <v>5.3504057799999991</v>
      </c>
      <c r="AL24" s="518">
        <f>+[60]SPNF!AV10</f>
        <v>0</v>
      </c>
      <c r="AM24" s="518">
        <f>+[60]SPNF!AW10</f>
        <v>0</v>
      </c>
      <c r="AN24" s="518">
        <f>+[60]SPNF!AX10</f>
        <v>0</v>
      </c>
      <c r="AO24" s="518">
        <f>+[60]SPNF!AY10</f>
        <v>0.94834517000000007</v>
      </c>
      <c r="AP24" s="518">
        <f>+[60]SPNF!AZ10</f>
        <v>1.39059574</v>
      </c>
      <c r="AQ24" s="518">
        <f t="shared" si="2"/>
        <v>12.635174529999999</v>
      </c>
      <c r="AR24" s="519"/>
      <c r="AS24" s="518">
        <f>+[60]SPNF!BA10</f>
        <v>0</v>
      </c>
      <c r="AT24" s="518">
        <f>+[60]SPNF!BB10</f>
        <v>0</v>
      </c>
      <c r="AU24" s="518">
        <f>+[60]SPNF!BC10</f>
        <v>0</v>
      </c>
      <c r="AV24" s="518">
        <f>+[60]SPNF!BD10</f>
        <v>0</v>
      </c>
      <c r="AW24" s="518">
        <f>+[60]SPNF!BE10</f>
        <v>0</v>
      </c>
      <c r="AX24" s="518">
        <f>+[60]SPNF!BF10</f>
        <v>0</v>
      </c>
      <c r="AY24" s="518">
        <f>+[60]SPNF!BG10</f>
        <v>0.1325924</v>
      </c>
      <c r="AZ24" s="518">
        <f>+[60]SPNF!BH10</f>
        <v>1.9485888</v>
      </c>
      <c r="BA24" s="518">
        <f>+[60]SPNF!BI10</f>
        <v>0</v>
      </c>
      <c r="BB24" s="518">
        <f>+[60]SPNF!BJ10</f>
        <v>2.2231364899999999</v>
      </c>
      <c r="BC24" s="518">
        <f>+[60]SPNF!BK10</f>
        <v>0</v>
      </c>
      <c r="BD24" s="518">
        <f>+[60]SPNF!BL10</f>
        <v>0.58661273000000003</v>
      </c>
      <c r="BE24" s="518">
        <f t="shared" si="3"/>
        <v>4.8909304199999992</v>
      </c>
      <c r="BF24" s="519"/>
      <c r="BG24" s="518">
        <f>+[60]SPNF!BM10</f>
        <v>0</v>
      </c>
      <c r="BH24" s="518">
        <f>+[60]SPNF!BN10</f>
        <v>0</v>
      </c>
      <c r="BI24" s="518">
        <f>+[60]SPNF!BO10</f>
        <v>0</v>
      </c>
      <c r="BJ24" s="518">
        <f>+[60]SPNF!BP10</f>
        <v>0</v>
      </c>
      <c r="BK24" s="518">
        <f>+[60]SPNF!BQ10</f>
        <v>0</v>
      </c>
      <c r="BL24" s="518">
        <f>+[60]SPNF!BR10</f>
        <v>1.0310550000000001</v>
      </c>
      <c r="BM24" s="518">
        <f>+[60]SPNF!BS10</f>
        <v>0</v>
      </c>
      <c r="BN24" s="518">
        <f>+[60]SPNF!BT10</f>
        <v>0</v>
      </c>
      <c r="BO24" s="518">
        <f>+[60]SPNF!BU10</f>
        <v>0.47033199999999997</v>
      </c>
      <c r="BP24" s="518">
        <f>+[60]SPNF!BV10</f>
        <v>0.48442376999999998</v>
      </c>
      <c r="BQ24" s="518">
        <f>+[60]SPNF!BW10</f>
        <v>0.7611926</v>
      </c>
      <c r="BR24" s="518">
        <f>+[60]SPNF!BX10</f>
        <v>1.17795066</v>
      </c>
      <c r="BS24" s="518">
        <f t="shared" si="4"/>
        <v>3.9249540299999999</v>
      </c>
      <c r="BT24" s="519"/>
      <c r="BU24" s="518">
        <f>+[60]SPNF!BY10</f>
        <v>0.13663687999999999</v>
      </c>
      <c r="BV24" s="518">
        <f>+[60]SPNF!BZ10</f>
        <v>0.70146486000000008</v>
      </c>
      <c r="BW24" s="518">
        <f>+[60]SPNF!CA10</f>
        <v>0</v>
      </c>
      <c r="BX24" s="518">
        <f>+[60]SPNF!CB10</f>
        <v>0</v>
      </c>
      <c r="BY24" s="518">
        <f>+[60]SPNF!CC10</f>
        <v>0</v>
      </c>
      <c r="BZ24" s="518">
        <f>+[60]SPNF!CD10</f>
        <v>0</v>
      </c>
      <c r="CA24" s="518">
        <f>+[60]SPNF!CE10</f>
        <v>0</v>
      </c>
      <c r="CB24" s="518">
        <f>+[60]SPNF!CF10</f>
        <v>0</v>
      </c>
      <c r="CC24" s="518">
        <f>+[60]SPNF!CG10</f>
        <v>0</v>
      </c>
      <c r="CD24" s="518">
        <f>+[60]SPNF!CH10</f>
        <v>0</v>
      </c>
      <c r="CE24" s="518">
        <f>+[60]SPNF!CI10</f>
        <v>0</v>
      </c>
      <c r="CF24" s="518">
        <f>+[60]SPNF!CJ10</f>
        <v>0</v>
      </c>
      <c r="CG24" s="518">
        <f t="shared" si="5"/>
        <v>0.83810174000000004</v>
      </c>
      <c r="CH24" s="519"/>
      <c r="CI24" s="518">
        <f>+[60]SPNF!CK10</f>
        <v>0</v>
      </c>
      <c r="CJ24" s="518">
        <f>+[60]SPNF!CL10</f>
        <v>0</v>
      </c>
      <c r="CK24" s="518">
        <f>+[60]SPNF!CM10</f>
        <v>0</v>
      </c>
      <c r="CL24" s="518">
        <f>+[60]SPNF!CN10</f>
        <v>2</v>
      </c>
      <c r="CM24" s="518">
        <f>+[60]SPNF!CO10</f>
        <v>0</v>
      </c>
      <c r="CN24" s="518">
        <f>+[60]SPNF!CP10</f>
        <v>0</v>
      </c>
      <c r="CO24" s="518">
        <f>+[60]SPNF!CQ10</f>
        <v>0</v>
      </c>
      <c r="CP24" s="518">
        <f>+[60]SPNF!CR10</f>
        <v>0</v>
      </c>
      <c r="CQ24" s="518">
        <f>+[60]SPNF!CS10</f>
        <v>0</v>
      </c>
      <c r="CR24" s="518">
        <f>+[60]SPNF!CT10</f>
        <v>1</v>
      </c>
      <c r="CS24" s="518">
        <f>+[60]SPNF!CU10</f>
        <v>2.5</v>
      </c>
      <c r="CT24" s="518">
        <f>+[60]SPNF!CV10</f>
        <v>0</v>
      </c>
      <c r="CU24" s="518">
        <f t="shared" si="6"/>
        <v>5.5</v>
      </c>
      <c r="CV24" s="519"/>
      <c r="CW24" s="518">
        <f>+[60]SPNF!CW10</f>
        <v>0</v>
      </c>
      <c r="CX24" s="518">
        <f>+[60]SPNF!CX10</f>
        <v>0</v>
      </c>
      <c r="CY24" s="518">
        <f>+[60]SPNF!CY10</f>
        <v>0</v>
      </c>
      <c r="CZ24" s="518">
        <f>+[60]SPNF!CZ10</f>
        <v>0</v>
      </c>
      <c r="DA24" s="518">
        <f>+[60]SPNF!DA10</f>
        <v>0</v>
      </c>
      <c r="DB24" s="518">
        <f>+[60]SPNF!DB10</f>
        <v>0</v>
      </c>
      <c r="DC24" s="518">
        <f>+[60]SPNF!DC10</f>
        <v>0</v>
      </c>
      <c r="DD24" s="518">
        <f>+[60]SPNF!DD10</f>
        <v>0</v>
      </c>
      <c r="DE24" s="518">
        <f>+[60]SPNF!DE10</f>
        <v>0</v>
      </c>
      <c r="DF24" s="518">
        <f>+[60]SPNF!DF10</f>
        <v>0</v>
      </c>
      <c r="DG24" s="518">
        <f>+[60]SPNF!DG10</f>
        <v>0</v>
      </c>
      <c r="DH24" s="518">
        <f>+[60]SPNF!DH10</f>
        <v>0</v>
      </c>
      <c r="DI24" s="518">
        <f t="shared" si="7"/>
        <v>0</v>
      </c>
      <c r="DJ24" s="519"/>
      <c r="DK24" s="518">
        <f>+[60]SPNF!DI10</f>
        <v>0</v>
      </c>
      <c r="DL24" s="518">
        <f>+[60]SPNF!DJ10</f>
        <v>0</v>
      </c>
      <c r="DM24" s="518">
        <f>+[60]SPNF!DK10</f>
        <v>0</v>
      </c>
      <c r="DN24" s="518">
        <f>+[60]SPNF!DL10</f>
        <v>0</v>
      </c>
      <c r="DO24" s="518">
        <f>+[60]SPNF!DM10</f>
        <v>0</v>
      </c>
      <c r="DP24" s="518">
        <f>+[60]SPNF!DN10</f>
        <v>0</v>
      </c>
      <c r="DQ24" s="518">
        <f>+[60]SPNF!DO10</f>
        <v>0</v>
      </c>
      <c r="DR24" s="518">
        <f>+[60]SPNF!DP10</f>
        <v>0</v>
      </c>
      <c r="DS24" s="518">
        <f>+[60]SPNF!DQ10</f>
        <v>0</v>
      </c>
      <c r="DT24" s="518">
        <f>+[60]SPNF!DR10</f>
        <v>0</v>
      </c>
      <c r="DU24" s="518">
        <f>+[60]SPNF!DS10</f>
        <v>0</v>
      </c>
      <c r="DV24" s="518">
        <f>+[60]SPNF!DT10</f>
        <v>0</v>
      </c>
      <c r="DW24" s="518">
        <f t="shared" si="8"/>
        <v>0</v>
      </c>
      <c r="DX24" s="519"/>
      <c r="DY24" s="518">
        <f>+[60]SPNF!DU10</f>
        <v>0</v>
      </c>
      <c r="DZ24" s="518">
        <f>+[60]SPNF!DV10</f>
        <v>0</v>
      </c>
      <c r="EA24" s="518">
        <f>+[60]SPNF!DW10</f>
        <v>0</v>
      </c>
      <c r="EB24" s="518">
        <f>+[60]SPNF!DX10</f>
        <v>0</v>
      </c>
      <c r="EC24" s="518">
        <f>+[60]SPNF!DY10</f>
        <v>0</v>
      </c>
      <c r="ED24" s="518">
        <f>+[60]SPNF!DZ10</f>
        <v>0</v>
      </c>
      <c r="EE24" s="518">
        <f>+[60]SPNF!EA10</f>
        <v>0</v>
      </c>
      <c r="EF24" s="518">
        <f>+[60]SPNF!EB10</f>
        <v>0</v>
      </c>
      <c r="EG24" s="518">
        <f>+[60]SPNF!EC10</f>
        <v>0</v>
      </c>
      <c r="EH24" s="518">
        <f>+[60]SPNF!ED10</f>
        <v>0</v>
      </c>
      <c r="EI24" s="518">
        <f>+[60]SPNF!EE10</f>
        <v>0</v>
      </c>
      <c r="EJ24" s="518">
        <f>+[60]SPNF!EF10</f>
        <v>0</v>
      </c>
      <c r="EK24" s="518">
        <f t="shared" si="9"/>
        <v>0</v>
      </c>
      <c r="EL24" s="519"/>
      <c r="EM24" s="518">
        <f>+[60]SPNF!EG10</f>
        <v>0</v>
      </c>
      <c r="EN24" s="518">
        <f>+[60]SPNF!EH10</f>
        <v>0</v>
      </c>
      <c r="EO24" s="518">
        <f>+[60]SPNF!EI10</f>
        <v>0.2</v>
      </c>
      <c r="EP24" s="518">
        <f>+[60]SPNF!EJ10</f>
        <v>0</v>
      </c>
      <c r="EQ24" s="518">
        <f>+[60]SPNF!EK10</f>
        <v>0</v>
      </c>
      <c r="ER24" s="518">
        <f>+[60]SPNF!EL10</f>
        <v>1.5720535099999999</v>
      </c>
      <c r="ES24" s="518">
        <f>+[60]SPNF!EM10</f>
        <v>0</v>
      </c>
      <c r="ET24" s="518">
        <f>+[60]SPNF!EN10</f>
        <v>0</v>
      </c>
      <c r="EU24" s="518">
        <f>+[60]SPNF!EO10</f>
        <v>0</v>
      </c>
      <c r="EV24" s="518">
        <f>+[60]SPNF!EP10</f>
        <v>0</v>
      </c>
      <c r="EW24" s="518">
        <f>+[60]SPNF!EQ10</f>
        <v>0</v>
      </c>
      <c r="EX24" s="518">
        <f>+[60]SPNF!ER10</f>
        <v>0</v>
      </c>
      <c r="EY24" s="518">
        <f t="shared" si="10"/>
        <v>1.7720535099999999</v>
      </c>
      <c r="EZ24" s="519"/>
      <c r="FA24" s="518">
        <f>+[60]SPNF!ES10</f>
        <v>0</v>
      </c>
      <c r="FB24" s="518">
        <f>+[60]SPNF!ET10</f>
        <v>0</v>
      </c>
      <c r="FC24" s="518">
        <f>+[60]SPNF!EU10</f>
        <v>0</v>
      </c>
      <c r="FD24" s="518">
        <f>+[60]SPNF!EV10</f>
        <v>0</v>
      </c>
      <c r="FE24" s="518">
        <f>+[60]SPNF!EW10</f>
        <v>0</v>
      </c>
      <c r="FF24" s="518">
        <f>+[60]SPNF!EX10</f>
        <v>0</v>
      </c>
      <c r="FG24" s="518">
        <f>+[60]SPNF!EY10</f>
        <v>0</v>
      </c>
      <c r="FH24" s="518">
        <f>+[60]SPNF!EZ10</f>
        <v>0</v>
      </c>
      <c r="FI24" s="518">
        <f>+[60]SPNF!FA10</f>
        <v>0</v>
      </c>
      <c r="FJ24" s="518">
        <f>+[60]SPNF!FB10</f>
        <v>0</v>
      </c>
      <c r="FK24" s="518">
        <f>+[60]SPNF!FC10</f>
        <v>0</v>
      </c>
      <c r="FL24" s="518">
        <f>+[60]SPNF!FD10</f>
        <v>0</v>
      </c>
      <c r="FM24" s="518">
        <f t="shared" si="11"/>
        <v>0</v>
      </c>
    </row>
    <row r="25" spans="2:169" ht="15.75" x14ac:dyDescent="0.25">
      <c r="B25" s="696" t="s">
        <v>36</v>
      </c>
      <c r="C25" s="518">
        <f>+[60]SPNF!Q11</f>
        <v>0</v>
      </c>
      <c r="D25" s="518">
        <f>+[60]SPNF!R11</f>
        <v>0</v>
      </c>
      <c r="E25" s="518">
        <f>+[60]SPNF!S11</f>
        <v>0</v>
      </c>
      <c r="F25" s="518">
        <f>+[60]SPNF!T11</f>
        <v>0</v>
      </c>
      <c r="G25" s="518">
        <f>+[60]SPNF!U11</f>
        <v>0</v>
      </c>
      <c r="H25" s="518">
        <f>+[60]SPNF!V11</f>
        <v>0</v>
      </c>
      <c r="I25" s="518">
        <f>+[60]SPNF!W11</f>
        <v>0</v>
      </c>
      <c r="J25" s="518">
        <f>+[60]SPNF!X11</f>
        <v>0</v>
      </c>
      <c r="K25" s="518">
        <f>+[60]SPNF!Y11</f>
        <v>0</v>
      </c>
      <c r="L25" s="518">
        <f>+[60]SPNF!Z11</f>
        <v>0</v>
      </c>
      <c r="M25" s="518">
        <f>+[60]SPNF!AA11</f>
        <v>0</v>
      </c>
      <c r="N25" s="518">
        <f>+[60]SPNF!AB11</f>
        <v>0</v>
      </c>
      <c r="O25" s="518">
        <f t="shared" si="0"/>
        <v>0</v>
      </c>
      <c r="P25" s="519"/>
      <c r="Q25" s="518">
        <f>+[60]SPNF!AC11</f>
        <v>0</v>
      </c>
      <c r="R25" s="518">
        <f>+[60]SPNF!AD11</f>
        <v>0</v>
      </c>
      <c r="S25" s="518">
        <f>+[60]SPNF!AE11</f>
        <v>0</v>
      </c>
      <c r="T25" s="518">
        <f>+[60]SPNF!AF11</f>
        <v>0</v>
      </c>
      <c r="U25" s="518">
        <f>+[60]SPNF!AG11</f>
        <v>0</v>
      </c>
      <c r="V25" s="518">
        <f>+[60]SPNF!AH11</f>
        <v>0</v>
      </c>
      <c r="W25" s="518">
        <f>+[60]SPNF!AI11</f>
        <v>0</v>
      </c>
      <c r="X25" s="518">
        <f>+[60]SPNF!AJ11</f>
        <v>0</v>
      </c>
      <c r="Y25" s="518">
        <f>+[60]SPNF!AK11</f>
        <v>617.57866200000001</v>
      </c>
      <c r="Z25" s="518">
        <f>+[60]SPNF!AL11</f>
        <v>0</v>
      </c>
      <c r="AA25" s="518">
        <f>+[60]SPNF!AM11</f>
        <v>0</v>
      </c>
      <c r="AB25" s="518">
        <f>+[60]SPNF!AN11</f>
        <v>0</v>
      </c>
      <c r="AC25" s="518">
        <f t="shared" si="1"/>
        <v>617.57866200000001</v>
      </c>
      <c r="AD25" s="519"/>
      <c r="AE25" s="518">
        <f>+[60]SPNF!AO11</f>
        <v>0</v>
      </c>
      <c r="AF25" s="518">
        <f>+[60]SPNF!AP11</f>
        <v>0</v>
      </c>
      <c r="AG25" s="518">
        <f>+[60]SPNF!AQ11</f>
        <v>0</v>
      </c>
      <c r="AH25" s="518">
        <f>+[60]SPNF!AR11</f>
        <v>0</v>
      </c>
      <c r="AI25" s="518">
        <f>+[60]SPNF!AS11</f>
        <v>0</v>
      </c>
      <c r="AJ25" s="518">
        <f>+[60]SPNF!AT11</f>
        <v>0</v>
      </c>
      <c r="AK25" s="518">
        <f>+[60]SPNF!AU11</f>
        <v>0</v>
      </c>
      <c r="AL25" s="518">
        <f>+[60]SPNF!AV11</f>
        <v>0</v>
      </c>
      <c r="AM25" s="518">
        <f>+[60]SPNF!AW11</f>
        <v>0</v>
      </c>
      <c r="AN25" s="518">
        <f>+[60]SPNF!AX11</f>
        <v>0</v>
      </c>
      <c r="AO25" s="518">
        <f>+[60]SPNF!AY11</f>
        <v>0</v>
      </c>
      <c r="AP25" s="518">
        <f>+[60]SPNF!AZ11</f>
        <v>0</v>
      </c>
      <c r="AQ25" s="518">
        <f t="shared" si="2"/>
        <v>0</v>
      </c>
      <c r="AR25" s="519"/>
      <c r="AS25" s="518">
        <f>+[60]SPNF!BA11</f>
        <v>0</v>
      </c>
      <c r="AT25" s="518">
        <f>+[60]SPNF!BB11</f>
        <v>0</v>
      </c>
      <c r="AU25" s="518">
        <f>+[60]SPNF!BC11</f>
        <v>0</v>
      </c>
      <c r="AV25" s="518">
        <f>+[60]SPNF!BD11</f>
        <v>0</v>
      </c>
      <c r="AW25" s="518">
        <f>+[60]SPNF!BE11</f>
        <v>0</v>
      </c>
      <c r="AX25" s="518">
        <f>+[60]SPNF!BF11</f>
        <v>0</v>
      </c>
      <c r="AY25" s="518">
        <f>+[60]SPNF!BG11</f>
        <v>0</v>
      </c>
      <c r="AZ25" s="518">
        <f>+[60]SPNF!BH11</f>
        <v>0</v>
      </c>
      <c r="BA25" s="518">
        <f>+[60]SPNF!BI11</f>
        <v>0</v>
      </c>
      <c r="BB25" s="518">
        <f>+[60]SPNF!BJ11</f>
        <v>0</v>
      </c>
      <c r="BC25" s="518">
        <f>+[60]SPNF!BK11</f>
        <v>0</v>
      </c>
      <c r="BD25" s="518">
        <f>+[60]SPNF!BL11</f>
        <v>0</v>
      </c>
      <c r="BE25" s="518">
        <f t="shared" si="3"/>
        <v>0</v>
      </c>
      <c r="BF25" s="519"/>
      <c r="BG25" s="518">
        <f>+[60]SPNF!BM11</f>
        <v>0</v>
      </c>
      <c r="BH25" s="518">
        <f>+[60]SPNF!BN11</f>
        <v>0</v>
      </c>
      <c r="BI25" s="518">
        <f>+[60]SPNF!BO11</f>
        <v>0</v>
      </c>
      <c r="BJ25" s="518">
        <f>+[60]SPNF!BP11</f>
        <v>0</v>
      </c>
      <c r="BK25" s="518">
        <f>+[60]SPNF!BQ11</f>
        <v>0</v>
      </c>
      <c r="BL25" s="518">
        <f>+[60]SPNF!BR11</f>
        <v>0</v>
      </c>
      <c r="BM25" s="518">
        <f>+[60]SPNF!BS11</f>
        <v>0</v>
      </c>
      <c r="BN25" s="518">
        <f>+[60]SPNF!BT11</f>
        <v>0</v>
      </c>
      <c r="BO25" s="518">
        <f>+[60]SPNF!BU11</f>
        <v>0</v>
      </c>
      <c r="BP25" s="518">
        <f>+[60]SPNF!BV11</f>
        <v>0</v>
      </c>
      <c r="BQ25" s="518">
        <f>+[60]SPNF!BW11</f>
        <v>0</v>
      </c>
      <c r="BR25" s="518">
        <f>+[60]SPNF!BX11</f>
        <v>0</v>
      </c>
      <c r="BS25" s="518">
        <f t="shared" si="4"/>
        <v>0</v>
      </c>
      <c r="BT25" s="519"/>
      <c r="BU25" s="518">
        <f>+[60]SPNF!BY11</f>
        <v>0</v>
      </c>
      <c r="BV25" s="518">
        <f>+[60]SPNF!BZ11</f>
        <v>0</v>
      </c>
      <c r="BW25" s="518">
        <f>+[60]SPNF!CA11</f>
        <v>0</v>
      </c>
      <c r="BX25" s="518">
        <f>+[60]SPNF!CB11</f>
        <v>0</v>
      </c>
      <c r="BY25" s="518">
        <f>+[60]SPNF!CC11</f>
        <v>0</v>
      </c>
      <c r="BZ25" s="518">
        <f>+[60]SPNF!CD11</f>
        <v>0</v>
      </c>
      <c r="CA25" s="518">
        <f>+[60]SPNF!CE11</f>
        <v>368.8</v>
      </c>
      <c r="CB25" s="518">
        <f>+[60]SPNF!CF11</f>
        <v>0</v>
      </c>
      <c r="CC25" s="518">
        <f>+[60]SPNF!CG11</f>
        <v>0</v>
      </c>
      <c r="CD25" s="518">
        <f>+[60]SPNF!CH11</f>
        <v>0</v>
      </c>
      <c r="CE25" s="518">
        <f>+[60]SPNF!CI11</f>
        <v>0</v>
      </c>
      <c r="CF25" s="518">
        <f>+[60]SPNF!CJ11</f>
        <v>0</v>
      </c>
      <c r="CG25" s="518">
        <f t="shared" si="5"/>
        <v>368.8</v>
      </c>
      <c r="CH25" s="519"/>
      <c r="CI25" s="518">
        <f>+[60]SPNF!CK11</f>
        <v>0</v>
      </c>
      <c r="CJ25" s="518">
        <f>+[60]SPNF!CL11</f>
        <v>0</v>
      </c>
      <c r="CK25" s="518">
        <f>+[60]SPNF!CM11</f>
        <v>0</v>
      </c>
      <c r="CL25" s="518">
        <f>+[60]SPNF!CN11</f>
        <v>0</v>
      </c>
      <c r="CM25" s="518">
        <f>+[60]SPNF!CO11</f>
        <v>0</v>
      </c>
      <c r="CN25" s="518">
        <f>+[60]SPNF!CP11</f>
        <v>0</v>
      </c>
      <c r="CO25" s="518">
        <f>+[60]SPNF!CQ11</f>
        <v>0</v>
      </c>
      <c r="CP25" s="518">
        <f>+[60]SPNF!CR11</f>
        <v>0</v>
      </c>
      <c r="CQ25" s="518">
        <f>+[60]SPNF!CS11</f>
        <v>0</v>
      </c>
      <c r="CR25" s="518">
        <f>+[60]SPNF!CT11</f>
        <v>0</v>
      </c>
      <c r="CS25" s="518">
        <f>+[60]SPNF!CU11</f>
        <v>0</v>
      </c>
      <c r="CT25" s="518">
        <f>+[60]SPNF!CV11</f>
        <v>0</v>
      </c>
      <c r="CU25" s="518">
        <f t="shared" si="6"/>
        <v>0</v>
      </c>
      <c r="CV25" s="519"/>
      <c r="CW25" s="518">
        <f>+[60]SPNF!CW11</f>
        <v>0</v>
      </c>
      <c r="CX25" s="518">
        <f>+[60]SPNF!CX11</f>
        <v>0</v>
      </c>
      <c r="CY25" s="518">
        <f>+[60]SPNF!CY11</f>
        <v>0</v>
      </c>
      <c r="CZ25" s="518">
        <f>+[60]SPNF!CZ11</f>
        <v>0</v>
      </c>
      <c r="DA25" s="518">
        <f>+[60]SPNF!DA11</f>
        <v>0</v>
      </c>
      <c r="DB25" s="518">
        <f>+[60]SPNF!DB11</f>
        <v>0</v>
      </c>
      <c r="DC25" s="518">
        <f>+[60]SPNF!DC11</f>
        <v>0</v>
      </c>
      <c r="DD25" s="518">
        <f>+[60]SPNF!DD11</f>
        <v>0</v>
      </c>
      <c r="DE25" s="518">
        <f>+[60]SPNF!DE11</f>
        <v>0</v>
      </c>
      <c r="DF25" s="518">
        <f>+[60]SPNF!DF11</f>
        <v>0</v>
      </c>
      <c r="DG25" s="518">
        <f>+[60]SPNF!DG11</f>
        <v>0</v>
      </c>
      <c r="DH25" s="518">
        <f>+[60]SPNF!DH11</f>
        <v>0</v>
      </c>
      <c r="DI25" s="518">
        <f t="shared" si="7"/>
        <v>0</v>
      </c>
      <c r="DJ25" s="519"/>
      <c r="DK25" s="518">
        <f>+[60]SPNF!DI11</f>
        <v>0</v>
      </c>
      <c r="DL25" s="518">
        <f>+[60]SPNF!DJ11</f>
        <v>0</v>
      </c>
      <c r="DM25" s="518">
        <f>+[60]SPNF!DK11</f>
        <v>0</v>
      </c>
      <c r="DN25" s="518">
        <f>+[60]SPNF!DL11</f>
        <v>0</v>
      </c>
      <c r="DO25" s="518">
        <f>+[60]SPNF!DM11</f>
        <v>0</v>
      </c>
      <c r="DP25" s="518">
        <f>+[60]SPNF!DN11</f>
        <v>0</v>
      </c>
      <c r="DQ25" s="518">
        <f>+[60]SPNF!DO11</f>
        <v>0</v>
      </c>
      <c r="DR25" s="518">
        <f>+[60]SPNF!DP11</f>
        <v>0</v>
      </c>
      <c r="DS25" s="518">
        <f>+[60]SPNF!DQ11</f>
        <v>0</v>
      </c>
      <c r="DT25" s="518">
        <f>+[60]SPNF!DR11</f>
        <v>308</v>
      </c>
      <c r="DU25" s="518">
        <f>+[60]SPNF!DS11</f>
        <v>0</v>
      </c>
      <c r="DV25" s="518">
        <f>+[60]SPNF!DT11</f>
        <v>0</v>
      </c>
      <c r="DW25" s="518">
        <f t="shared" si="8"/>
        <v>308</v>
      </c>
      <c r="DX25" s="519"/>
      <c r="DY25" s="518">
        <f>+[60]SPNF!DU11</f>
        <v>0</v>
      </c>
      <c r="DZ25" s="518">
        <f>+[60]SPNF!DV11</f>
        <v>0</v>
      </c>
      <c r="EA25" s="518">
        <f>+[60]SPNF!DW11</f>
        <v>0</v>
      </c>
      <c r="EB25" s="518">
        <f>+[60]SPNF!DX11</f>
        <v>0</v>
      </c>
      <c r="EC25" s="518">
        <f>+[60]SPNF!DY11</f>
        <v>0</v>
      </c>
      <c r="ED25" s="518">
        <f>+[60]SPNF!DZ11</f>
        <v>0</v>
      </c>
      <c r="EE25" s="518">
        <f>+[60]SPNF!EA11</f>
        <v>0</v>
      </c>
      <c r="EF25" s="518">
        <f>+[60]SPNF!EB11</f>
        <v>0</v>
      </c>
      <c r="EG25" s="518">
        <f>+[60]SPNF!EC11</f>
        <v>0</v>
      </c>
      <c r="EH25" s="518">
        <f>+[60]SPNF!ED11</f>
        <v>0</v>
      </c>
      <c r="EI25" s="518">
        <f>+[60]SPNF!EE11</f>
        <v>0</v>
      </c>
      <c r="EJ25" s="518">
        <f>+[60]SPNF!EF11</f>
        <v>0</v>
      </c>
      <c r="EK25" s="518">
        <f t="shared" si="9"/>
        <v>0</v>
      </c>
      <c r="EL25" s="519"/>
      <c r="EM25" s="518">
        <f>+[60]SPNF!EG11</f>
        <v>0</v>
      </c>
      <c r="EN25" s="518">
        <f>+[60]SPNF!EH11</f>
        <v>0</v>
      </c>
      <c r="EO25" s="518">
        <f>+[60]SPNF!EI11</f>
        <v>0</v>
      </c>
      <c r="EP25" s="518">
        <f>+[60]SPNF!EJ11</f>
        <v>0</v>
      </c>
      <c r="EQ25" s="518">
        <f>+[60]SPNF!EK11</f>
        <v>0</v>
      </c>
      <c r="ER25" s="518">
        <f>+[60]SPNF!EL11</f>
        <v>0</v>
      </c>
      <c r="ES25" s="518">
        <f>+[60]SPNF!EM11</f>
        <v>0</v>
      </c>
      <c r="ET25" s="518">
        <f>+[60]SPNF!EN11</f>
        <v>0</v>
      </c>
      <c r="EU25" s="518">
        <f>+[60]SPNF!EO11</f>
        <v>0</v>
      </c>
      <c r="EV25" s="518">
        <f>+[60]SPNF!EP11</f>
        <v>0</v>
      </c>
      <c r="EW25" s="518">
        <f>+[60]SPNF!EQ11</f>
        <v>0</v>
      </c>
      <c r="EX25" s="518">
        <f>+[60]SPNF!ER11</f>
        <v>0</v>
      </c>
      <c r="EY25" s="518">
        <f t="shared" si="10"/>
        <v>0</v>
      </c>
      <c r="EZ25" s="519"/>
      <c r="FA25" s="518">
        <f>+[60]SPNF!ES11</f>
        <v>0</v>
      </c>
      <c r="FB25" s="518">
        <f>+[60]SPNF!ET11</f>
        <v>0</v>
      </c>
      <c r="FC25" s="518">
        <f>+[60]SPNF!EU11</f>
        <v>0</v>
      </c>
      <c r="FD25" s="518">
        <f>+[60]SPNF!EV11</f>
        <v>0</v>
      </c>
      <c r="FE25" s="518">
        <f>+[60]SPNF!EW11</f>
        <v>0</v>
      </c>
      <c r="FF25" s="518">
        <f>+[60]SPNF!EX11</f>
        <v>0</v>
      </c>
      <c r="FG25" s="518">
        <f>+[60]SPNF!EY11</f>
        <v>0</v>
      </c>
      <c r="FH25" s="518">
        <f>+[60]SPNF!EZ11</f>
        <v>308</v>
      </c>
      <c r="FI25" s="518">
        <f>+[60]SPNF!FA11</f>
        <v>0</v>
      </c>
      <c r="FJ25" s="518">
        <f>+[60]SPNF!FB11</f>
        <v>0</v>
      </c>
      <c r="FK25" s="518">
        <f>+[60]SPNF!FC11</f>
        <v>0</v>
      </c>
      <c r="FL25" s="518">
        <f>+[60]SPNF!FD11</f>
        <v>0</v>
      </c>
      <c r="FM25" s="518">
        <f t="shared" si="11"/>
        <v>308</v>
      </c>
    </row>
    <row r="26" spans="2:169" ht="15.75" x14ac:dyDescent="0.25">
      <c r="B26" s="696" t="s">
        <v>23</v>
      </c>
      <c r="C26" s="518">
        <f>+[60]SPNF!Q12+C27</f>
        <v>0</v>
      </c>
      <c r="D26" s="518">
        <f>+[60]SPNF!R12+D27</f>
        <v>0</v>
      </c>
      <c r="E26" s="518">
        <f>+[60]SPNF!S12+E27</f>
        <v>0</v>
      </c>
      <c r="F26" s="518">
        <f>+[60]SPNF!T12+F27</f>
        <v>0</v>
      </c>
      <c r="G26" s="518">
        <f>+[60]SPNF!U12+G27</f>
        <v>0</v>
      </c>
      <c r="H26" s="518">
        <f>+[60]SPNF!V12+H27</f>
        <v>0</v>
      </c>
      <c r="I26" s="518">
        <f>+[60]SPNF!W12+I27</f>
        <v>0</v>
      </c>
      <c r="J26" s="518">
        <f>+[60]SPNF!X12+J27</f>
        <v>0</v>
      </c>
      <c r="K26" s="518">
        <f>+[60]SPNF!Y12+K27</f>
        <v>0</v>
      </c>
      <c r="L26" s="518">
        <f>+[60]SPNF!Z12+L27</f>
        <v>0</v>
      </c>
      <c r="M26" s="518">
        <f>+[60]SPNF!AA12+M27</f>
        <v>0</v>
      </c>
      <c r="N26" s="518">
        <f>+[60]SPNF!AB12+N27</f>
        <v>0</v>
      </c>
      <c r="O26" s="518">
        <f t="shared" si="0"/>
        <v>0</v>
      </c>
      <c r="P26" s="519"/>
      <c r="Q26" s="518">
        <f>+[60]SPNF!AC12+Q27</f>
        <v>0</v>
      </c>
      <c r="R26" s="518">
        <f>+[60]SPNF!AD12+R27</f>
        <v>0</v>
      </c>
      <c r="S26" s="518">
        <f>+[60]SPNF!AE12+S27</f>
        <v>0</v>
      </c>
      <c r="T26" s="518">
        <f>+[60]SPNF!AF12+T27</f>
        <v>0</v>
      </c>
      <c r="U26" s="518">
        <f>+[60]SPNF!AG12+U27</f>
        <v>0</v>
      </c>
      <c r="V26" s="518">
        <f>+[60]SPNF!AH12+V27</f>
        <v>0</v>
      </c>
      <c r="W26" s="518">
        <f>+[60]SPNF!AI12+W27</f>
        <v>0</v>
      </c>
      <c r="X26" s="518">
        <f>+[60]SPNF!AJ12+X27</f>
        <v>0</v>
      </c>
      <c r="Y26" s="518">
        <f>+[60]SPNF!AK12+Y27</f>
        <v>0</v>
      </c>
      <c r="Z26" s="518">
        <f>+[60]SPNF!AL12+Z27</f>
        <v>0</v>
      </c>
      <c r="AA26" s="518">
        <f>+[60]SPNF!AM12+AA27</f>
        <v>0</v>
      </c>
      <c r="AB26" s="518">
        <f>+[60]SPNF!AN12+AB27</f>
        <v>0</v>
      </c>
      <c r="AC26" s="518">
        <f t="shared" si="1"/>
        <v>0</v>
      </c>
      <c r="AD26" s="519"/>
      <c r="AE26" s="518">
        <f>+[60]SPNF!AO12+AE27</f>
        <v>0</v>
      </c>
      <c r="AF26" s="518">
        <f>+[60]SPNF!AP12+AF27</f>
        <v>0</v>
      </c>
      <c r="AG26" s="518">
        <f>+[60]SPNF!AQ12+AG27</f>
        <v>0</v>
      </c>
      <c r="AH26" s="518">
        <f>+[60]SPNF!AR12+AH27</f>
        <v>0</v>
      </c>
      <c r="AI26" s="518">
        <f>+[60]SPNF!AS12+AI27</f>
        <v>0</v>
      </c>
      <c r="AJ26" s="518">
        <f>+[60]SPNF!AT12+AJ27</f>
        <v>0</v>
      </c>
      <c r="AK26" s="518">
        <f>+[60]SPNF!AU12+AK27</f>
        <v>0</v>
      </c>
      <c r="AL26" s="518">
        <f>+[60]SPNF!AV12+AL27</f>
        <v>0</v>
      </c>
      <c r="AM26" s="518">
        <f>+[60]SPNF!AW12+AM27</f>
        <v>0</v>
      </c>
      <c r="AN26" s="518">
        <f>+[60]SPNF!AX12+AN27</f>
        <v>0</v>
      </c>
      <c r="AO26" s="518">
        <f>+[60]SPNF!AY12+AO27</f>
        <v>0</v>
      </c>
      <c r="AP26" s="518">
        <f>+[60]SPNF!AZ12+AP27</f>
        <v>0</v>
      </c>
      <c r="AQ26" s="518">
        <f t="shared" si="2"/>
        <v>0</v>
      </c>
      <c r="AR26" s="519"/>
      <c r="AS26" s="518">
        <f>+[60]SPNF!BA12+AS27</f>
        <v>0</v>
      </c>
      <c r="AT26" s="518">
        <f>+[60]SPNF!BB12+AT27</f>
        <v>0</v>
      </c>
      <c r="AU26" s="518">
        <f>+[60]SPNF!BC12+AU27</f>
        <v>0</v>
      </c>
      <c r="AV26" s="518">
        <f>+[60]SPNF!BD12+AV27</f>
        <v>0</v>
      </c>
      <c r="AW26" s="518">
        <f>+[60]SPNF!BE12+AW27</f>
        <v>0</v>
      </c>
      <c r="AX26" s="518">
        <f>+[60]SPNF!BF12+AX27</f>
        <v>0</v>
      </c>
      <c r="AY26" s="518">
        <f>+[60]SPNF!BG12+AY27</f>
        <v>0</v>
      </c>
      <c r="AZ26" s="518">
        <f>+[60]SPNF!BH12+AZ27</f>
        <v>0</v>
      </c>
      <c r="BA26" s="518">
        <f>+[60]SPNF!BI12+BA27</f>
        <v>0</v>
      </c>
      <c r="BB26" s="518">
        <f>+[60]SPNF!BJ12+BB27</f>
        <v>0</v>
      </c>
      <c r="BC26" s="518">
        <f>+[60]SPNF!BK12+BC27</f>
        <v>0</v>
      </c>
      <c r="BD26" s="518">
        <f>+[60]SPNF!BL12+BD27</f>
        <v>0</v>
      </c>
      <c r="BE26" s="518">
        <f t="shared" si="3"/>
        <v>0</v>
      </c>
      <c r="BF26" s="519"/>
      <c r="BG26" s="518">
        <f>+[60]SPNF!BM12+BG27</f>
        <v>0</v>
      </c>
      <c r="BH26" s="518">
        <f>+[60]SPNF!BN12+BH27</f>
        <v>0</v>
      </c>
      <c r="BI26" s="518">
        <f>+[60]SPNF!BO12+BI27</f>
        <v>0</v>
      </c>
      <c r="BJ26" s="518">
        <f>+[60]SPNF!BP12+BJ27</f>
        <v>0</v>
      </c>
      <c r="BK26" s="518">
        <f>+[60]SPNF!BQ12+BK27</f>
        <v>0</v>
      </c>
      <c r="BL26" s="518">
        <f>+[60]SPNF!BR12+BL27</f>
        <v>0</v>
      </c>
      <c r="BM26" s="518">
        <f>+[60]SPNF!BS12+BM27</f>
        <v>0</v>
      </c>
      <c r="BN26" s="518">
        <f>+[60]SPNF!BT12+BN27</f>
        <v>0</v>
      </c>
      <c r="BO26" s="518">
        <f>+[60]SPNF!BU12+BO27</f>
        <v>0</v>
      </c>
      <c r="BP26" s="518">
        <f>+[60]SPNF!BV12+BP27</f>
        <v>0</v>
      </c>
      <c r="BQ26" s="518">
        <f>+[60]SPNF!BW12+BQ27</f>
        <v>0</v>
      </c>
      <c r="BR26" s="518">
        <f>+[60]SPNF!BX12+BR27</f>
        <v>0</v>
      </c>
      <c r="BS26" s="518">
        <f t="shared" si="4"/>
        <v>0</v>
      </c>
      <c r="BT26" s="519"/>
      <c r="BU26" s="518">
        <f>+[60]SPNF!BY12+BU27</f>
        <v>0</v>
      </c>
      <c r="BV26" s="518">
        <f>+[60]SPNF!BZ12+BV27</f>
        <v>0</v>
      </c>
      <c r="BW26" s="518">
        <f>+[60]SPNF!CA12+BW27</f>
        <v>0</v>
      </c>
      <c r="BX26" s="518">
        <f>+[60]SPNF!CB12+BX27</f>
        <v>0</v>
      </c>
      <c r="BY26" s="518">
        <f>+[60]SPNF!CC12+BY27</f>
        <v>0</v>
      </c>
      <c r="BZ26" s="518">
        <f>+[60]SPNF!CD12+BZ27</f>
        <v>0</v>
      </c>
      <c r="CA26" s="518">
        <f>+[60]SPNF!CE12+CA27</f>
        <v>0</v>
      </c>
      <c r="CB26" s="518">
        <f>+[60]SPNF!CF12+CB27</f>
        <v>0</v>
      </c>
      <c r="CC26" s="518">
        <f>+[60]SPNF!CG12+CC27</f>
        <v>0</v>
      </c>
      <c r="CD26" s="518">
        <f>+[60]SPNF!CH12+CD27</f>
        <v>0</v>
      </c>
      <c r="CE26" s="518">
        <f>+[60]SPNF!CI12+CE27</f>
        <v>0</v>
      </c>
      <c r="CF26" s="518">
        <f>+[60]SPNF!CJ12+CF27</f>
        <v>0</v>
      </c>
      <c r="CG26" s="518">
        <f t="shared" si="5"/>
        <v>0</v>
      </c>
      <c r="CH26" s="519"/>
      <c r="CI26" s="518">
        <f>+[60]SPNF!CK12+CI27</f>
        <v>0</v>
      </c>
      <c r="CJ26" s="518">
        <f>+[60]SPNF!CL12+CJ27</f>
        <v>0</v>
      </c>
      <c r="CK26" s="518">
        <f>+[60]SPNF!CM12+CK27</f>
        <v>651.68227542</v>
      </c>
      <c r="CL26" s="518">
        <f>+[60]SPNF!CN12+CL27</f>
        <v>0</v>
      </c>
      <c r="CM26" s="518">
        <f>+[60]SPNF!CO12+CM27</f>
        <v>0</v>
      </c>
      <c r="CN26" s="518">
        <f>+[60]SPNF!CP12+CN27</f>
        <v>0</v>
      </c>
      <c r="CO26" s="518">
        <f>+[60]SPNF!CQ12+CO27</f>
        <v>251.14171121000001</v>
      </c>
      <c r="CP26" s="518">
        <f>+[60]SPNF!CR12+CP27</f>
        <v>0</v>
      </c>
      <c r="CQ26" s="518">
        <f>+[60]SPNF!CS12+CQ27</f>
        <v>0</v>
      </c>
      <c r="CR26" s="518">
        <f>+[60]SPNF!CT12+CR27</f>
        <v>0</v>
      </c>
      <c r="CS26" s="518">
        <f>+[60]SPNF!CU12+CS27</f>
        <v>0</v>
      </c>
      <c r="CT26" s="518">
        <f>+[60]SPNF!CV12+CT27</f>
        <v>498.36957417999997</v>
      </c>
      <c r="CU26" s="518">
        <f t="shared" si="6"/>
        <v>1401.19356081</v>
      </c>
      <c r="CV26" s="519"/>
      <c r="CW26" s="518">
        <f>+[60]SPNF!CW12+CW27</f>
        <v>0</v>
      </c>
      <c r="CX26" s="518">
        <f>+[60]SPNF!CX12+CX27</f>
        <v>0</v>
      </c>
      <c r="CY26" s="518">
        <f>+[60]SPNF!CY12+CY27</f>
        <v>0</v>
      </c>
      <c r="CZ26" s="518">
        <f>+[60]SPNF!CZ12+CZ27</f>
        <v>0</v>
      </c>
      <c r="DA26" s="518">
        <f>+[60]SPNF!DA12+DA27</f>
        <v>643.12758874999997</v>
      </c>
      <c r="DB26" s="518">
        <f>+[60]SPNF!DB12+DB27</f>
        <v>0</v>
      </c>
      <c r="DC26" s="518">
        <f>+[60]SPNF!DC12+DC27</f>
        <v>0</v>
      </c>
      <c r="DD26" s="518">
        <f>+[60]SPNF!DD12+DD27</f>
        <v>0</v>
      </c>
      <c r="DE26" s="518">
        <f>+[60]SPNF!DE12+DE27</f>
        <v>0</v>
      </c>
      <c r="DF26" s="518">
        <f>+[60]SPNF!DF12+DF27</f>
        <v>1998.7757486799999</v>
      </c>
      <c r="DG26" s="518">
        <f>+[60]SPNF!DG12+DG27</f>
        <v>0</v>
      </c>
      <c r="DH26" s="518">
        <f>+[60]SPNF!DH12+DH27</f>
        <v>2041.0412074999999</v>
      </c>
      <c r="DI26" s="518">
        <f t="shared" si="7"/>
        <v>4682.9445449300001</v>
      </c>
      <c r="DJ26" s="519"/>
      <c r="DK26" s="518">
        <f>+[60]SPNF!DI12+DK27</f>
        <v>0</v>
      </c>
      <c r="DL26" s="518">
        <f>+[60]SPNF!DJ12+DL27</f>
        <v>0</v>
      </c>
      <c r="DM26" s="518">
        <f>+[60]SPNF!DK12+DM27</f>
        <v>0</v>
      </c>
      <c r="DN26" s="518">
        <f>+[60]SPNF!DL12+DN27</f>
        <v>0</v>
      </c>
      <c r="DO26" s="518">
        <f>+[60]SPNF!DM12+DO27</f>
        <v>0</v>
      </c>
      <c r="DP26" s="518">
        <f>+[60]SPNF!DN12+DP27</f>
        <v>0</v>
      </c>
      <c r="DQ26" s="518">
        <f>+[60]SPNF!DO12+DQ27</f>
        <v>0</v>
      </c>
      <c r="DR26" s="518">
        <f>+[60]SPNF!DP12+DR27</f>
        <v>948.55084828999998</v>
      </c>
      <c r="DS26" s="518">
        <f>+[60]SPNF!DQ12+DS27</f>
        <v>0</v>
      </c>
      <c r="DT26" s="518">
        <f>+[60]SPNF!DR12+DT27</f>
        <v>802.00637407000011</v>
      </c>
      <c r="DU26" s="518">
        <f>+[60]SPNF!DS12+DU27</f>
        <v>0</v>
      </c>
      <c r="DV26" s="518">
        <f>+[60]SPNF!DT12+DV27</f>
        <v>0</v>
      </c>
      <c r="DW26" s="518">
        <f t="shared" si="8"/>
        <v>1750.5572223600002</v>
      </c>
      <c r="DX26" s="519"/>
      <c r="DY26" s="518">
        <f>+[60]SPNF!DU12+DY27</f>
        <v>0</v>
      </c>
      <c r="DZ26" s="518">
        <f>+[60]SPNF!DV12+DZ27</f>
        <v>0</v>
      </c>
      <c r="EA26" s="518">
        <f>+[60]SPNF!DW12+EA27</f>
        <v>0</v>
      </c>
      <c r="EB26" s="518">
        <f>+[60]SPNF!DX12+EB27</f>
        <v>0</v>
      </c>
      <c r="EC26" s="518">
        <f>+[60]SPNF!DY12+EC27</f>
        <v>0</v>
      </c>
      <c r="ED26" s="518">
        <f>+[60]SPNF!DZ12+ED27</f>
        <v>948.53107791000002</v>
      </c>
      <c r="EE26" s="518">
        <f>+[60]SPNF!EA12+EE27</f>
        <v>0</v>
      </c>
      <c r="EF26" s="518">
        <f>+[60]SPNF!EB12+EF27</f>
        <v>0</v>
      </c>
      <c r="EG26" s="518">
        <f>+[60]SPNF!EC12+EG27</f>
        <v>0</v>
      </c>
      <c r="EH26" s="518">
        <f>+[60]SPNF!ED12+EH27</f>
        <v>0</v>
      </c>
      <c r="EI26" s="518">
        <f>+[60]SPNF!EE12+EI27</f>
        <v>0</v>
      </c>
      <c r="EJ26" s="518">
        <f>+[60]SPNF!EF12+EJ27</f>
        <v>662.93783795000002</v>
      </c>
      <c r="EK26" s="518">
        <f t="shared" si="9"/>
        <v>1611.4689158599999</v>
      </c>
      <c r="EL26" s="519"/>
      <c r="EM26" s="518">
        <f>+[60]SPNF!EG12+EM27</f>
        <v>0</v>
      </c>
      <c r="EN26" s="518">
        <f>+[60]SPNF!EH12+EN27</f>
        <v>0</v>
      </c>
      <c r="EO26" s="518">
        <f>+[60]SPNF!EI12+EO27</f>
        <v>0</v>
      </c>
      <c r="EP26" s="518">
        <f>+[60]SPNF!EJ12+EP27</f>
        <v>0</v>
      </c>
      <c r="EQ26" s="518">
        <f>+[60]SPNF!EK12+EQ27</f>
        <v>0</v>
      </c>
      <c r="ER26" s="518">
        <f>+[60]SPNF!EL12+ER27</f>
        <v>0</v>
      </c>
      <c r="ES26" s="518">
        <f>+[60]SPNF!EM12+ES27</f>
        <v>0</v>
      </c>
      <c r="ET26" s="518">
        <f>+[60]SPNF!EN12+ET27</f>
        <v>0</v>
      </c>
      <c r="EU26" s="518">
        <f>+[60]SPNF!EO12+EU27</f>
        <v>0</v>
      </c>
      <c r="EV26" s="518">
        <f>+[60]SPNF!EP12+EV27</f>
        <v>0</v>
      </c>
      <c r="EW26" s="518">
        <f>+[60]SPNF!EQ12+EW27</f>
        <v>0</v>
      </c>
      <c r="EX26" s="518">
        <f>+[60]SPNF!ER12+EX27</f>
        <v>0</v>
      </c>
      <c r="EY26" s="518">
        <f t="shared" si="10"/>
        <v>0</v>
      </c>
      <c r="EZ26" s="519"/>
      <c r="FA26" s="518">
        <f>+[60]SPNF!ES12+FA27</f>
        <v>0</v>
      </c>
      <c r="FB26" s="518">
        <f>+[60]SPNF!ET12+FB27</f>
        <v>0</v>
      </c>
      <c r="FC26" s="518">
        <f>+[60]SPNF!EU12+FC27</f>
        <v>0</v>
      </c>
      <c r="FD26" s="518">
        <f>+[60]SPNF!EV12+FD27</f>
        <v>0</v>
      </c>
      <c r="FE26" s="518">
        <f>+[60]SPNF!EW12+FE27</f>
        <v>0</v>
      </c>
      <c r="FF26" s="518">
        <f>+[60]SPNF!EX12+FF27</f>
        <v>996.49262125999996</v>
      </c>
      <c r="FG26" s="518">
        <f>+[60]SPNF!EY12+FG27</f>
        <v>0</v>
      </c>
      <c r="FH26" s="518">
        <f>+[60]SPNF!EZ12+FH27</f>
        <v>0</v>
      </c>
      <c r="FI26" s="518">
        <f>+[60]SPNF!FA12+FI27</f>
        <v>0</v>
      </c>
      <c r="FJ26" s="518">
        <f>+[60]SPNF!FB12+FJ27</f>
        <v>0</v>
      </c>
      <c r="FK26" s="518">
        <f>+[60]SPNF!FC12+FK27</f>
        <v>0</v>
      </c>
      <c r="FL26" s="518">
        <f>+[60]SPNF!FD12+FL27</f>
        <v>490.56520054000003</v>
      </c>
      <c r="FM26" s="518">
        <f t="shared" si="11"/>
        <v>1487.0578218000001</v>
      </c>
    </row>
    <row r="27" spans="2:169" ht="15.95" customHeight="1" x14ac:dyDescent="0.25">
      <c r="B27" s="697" t="s">
        <v>681</v>
      </c>
      <c r="C27" s="710">
        <f>+[59]mFlows!S154</f>
        <v>0</v>
      </c>
      <c r="D27" s="710">
        <f>+[59]mFlows!T154</f>
        <v>0</v>
      </c>
      <c r="E27" s="710">
        <f>+[59]mFlows!U154</f>
        <v>0</v>
      </c>
      <c r="F27" s="710">
        <f>+[59]mFlows!V154</f>
        <v>0</v>
      </c>
      <c r="G27" s="710">
        <f>+[59]mFlows!W154</f>
        <v>0</v>
      </c>
      <c r="H27" s="710">
        <f>+[59]mFlows!X154</f>
        <v>0</v>
      </c>
      <c r="I27" s="710">
        <f>+[59]mFlows!Y154</f>
        <v>0</v>
      </c>
      <c r="J27" s="710">
        <f>+[59]mFlows!Z154</f>
        <v>0</v>
      </c>
      <c r="K27" s="710">
        <f>+[59]mFlows!AA154</f>
        <v>0</v>
      </c>
      <c r="L27" s="710">
        <f>+[59]mFlows!AB154</f>
        <v>0</v>
      </c>
      <c r="M27" s="710">
        <f>+[59]mFlows!AC154</f>
        <v>0</v>
      </c>
      <c r="N27" s="710">
        <f>+[59]mFlows!AD154</f>
        <v>0</v>
      </c>
      <c r="O27" s="702">
        <f t="shared" si="0"/>
        <v>0</v>
      </c>
      <c r="P27" s="700"/>
      <c r="Q27" s="710">
        <f>+[59]mFlows!AE154</f>
        <v>0</v>
      </c>
      <c r="R27" s="710">
        <f>+[59]mFlows!AF154</f>
        <v>0</v>
      </c>
      <c r="S27" s="710">
        <f>+[59]mFlows!AG154</f>
        <v>0</v>
      </c>
      <c r="T27" s="710">
        <f>+[59]mFlows!AH154</f>
        <v>0</v>
      </c>
      <c r="U27" s="710">
        <f>+[59]mFlows!AI154</f>
        <v>0</v>
      </c>
      <c r="V27" s="710">
        <f>+[59]mFlows!AJ154</f>
        <v>0</v>
      </c>
      <c r="W27" s="710">
        <f>+[59]mFlows!AK154</f>
        <v>0</v>
      </c>
      <c r="X27" s="710">
        <f>+[59]mFlows!AL154</f>
        <v>0</v>
      </c>
      <c r="Y27" s="710">
        <f>+[59]mFlows!AM154</f>
        <v>0</v>
      </c>
      <c r="Z27" s="710">
        <f>+[59]mFlows!AN154</f>
        <v>0</v>
      </c>
      <c r="AA27" s="710">
        <f>+[59]mFlows!AO154</f>
        <v>0</v>
      </c>
      <c r="AB27" s="710">
        <f>+[59]mFlows!AP154</f>
        <v>0</v>
      </c>
      <c r="AC27" s="702">
        <f t="shared" si="1"/>
        <v>0</v>
      </c>
      <c r="AD27" s="700"/>
      <c r="AE27" s="710">
        <f>+[59]mFlows!AQ154</f>
        <v>0</v>
      </c>
      <c r="AF27" s="710">
        <f>+[59]mFlows!AR154</f>
        <v>0</v>
      </c>
      <c r="AG27" s="710">
        <f>+[59]mFlows!AS154</f>
        <v>0</v>
      </c>
      <c r="AH27" s="710">
        <f>+[59]mFlows!AT154</f>
        <v>0</v>
      </c>
      <c r="AI27" s="710">
        <f>+[59]mFlows!AU154</f>
        <v>0</v>
      </c>
      <c r="AJ27" s="710">
        <f>+[59]mFlows!AV154</f>
        <v>0</v>
      </c>
      <c r="AK27" s="710">
        <f>+[59]mFlows!AW154</f>
        <v>0</v>
      </c>
      <c r="AL27" s="710">
        <f>+[59]mFlows!AX154</f>
        <v>0</v>
      </c>
      <c r="AM27" s="710">
        <f>+[59]mFlows!AY154</f>
        <v>0</v>
      </c>
      <c r="AN27" s="710">
        <f>+[59]mFlows!AZ154</f>
        <v>0</v>
      </c>
      <c r="AO27" s="710">
        <f>+[59]mFlows!BA154</f>
        <v>0</v>
      </c>
      <c r="AP27" s="710">
        <f>+[59]mFlows!BB154</f>
        <v>0</v>
      </c>
      <c r="AQ27" s="702">
        <f t="shared" si="2"/>
        <v>0</v>
      </c>
      <c r="AR27" s="700"/>
      <c r="AS27" s="710">
        <f>+[59]mFlows!BC154</f>
        <v>0</v>
      </c>
      <c r="AT27" s="710">
        <f>+[59]mFlows!BD154</f>
        <v>0</v>
      </c>
      <c r="AU27" s="710">
        <f>+[59]mFlows!BE154</f>
        <v>0</v>
      </c>
      <c r="AV27" s="710">
        <f>+[59]mFlows!BF154</f>
        <v>0</v>
      </c>
      <c r="AW27" s="710">
        <f>+[59]mFlows!BG154</f>
        <v>0</v>
      </c>
      <c r="AX27" s="710">
        <f>+[59]mFlows!BH154</f>
        <v>0</v>
      </c>
      <c r="AY27" s="710">
        <f>+[59]mFlows!BI154</f>
        <v>0</v>
      </c>
      <c r="AZ27" s="710">
        <f>+[59]mFlows!BJ154</f>
        <v>0</v>
      </c>
      <c r="BA27" s="710">
        <f>+[59]mFlows!BK154</f>
        <v>0</v>
      </c>
      <c r="BB27" s="710">
        <f>+[59]mFlows!BL154</f>
        <v>0</v>
      </c>
      <c r="BC27" s="710">
        <f>+[59]mFlows!BM154</f>
        <v>0</v>
      </c>
      <c r="BD27" s="710">
        <f>+[59]mFlows!BN154</f>
        <v>0</v>
      </c>
      <c r="BE27" s="702">
        <f t="shared" si="3"/>
        <v>0</v>
      </c>
      <c r="BF27" s="700"/>
      <c r="BG27" s="710">
        <f>+[59]mFlows!BO154</f>
        <v>0</v>
      </c>
      <c r="BH27" s="710">
        <f>+[59]mFlows!BP154</f>
        <v>0</v>
      </c>
      <c r="BI27" s="710">
        <f>+[59]mFlows!BQ154</f>
        <v>0</v>
      </c>
      <c r="BJ27" s="710">
        <f>+[59]mFlows!BR154</f>
        <v>0</v>
      </c>
      <c r="BK27" s="710">
        <f>+[59]mFlows!BS154</f>
        <v>0</v>
      </c>
      <c r="BL27" s="710">
        <f>+[59]mFlows!BT154</f>
        <v>0</v>
      </c>
      <c r="BM27" s="710">
        <f>+[59]mFlows!BU154</f>
        <v>0</v>
      </c>
      <c r="BN27" s="710">
        <f>+[59]mFlows!BV154</f>
        <v>0</v>
      </c>
      <c r="BO27" s="710">
        <f>+[59]mFlows!BW154</f>
        <v>0</v>
      </c>
      <c r="BP27" s="710">
        <f>+[59]mFlows!BX154</f>
        <v>0</v>
      </c>
      <c r="BQ27" s="710">
        <f>+[59]mFlows!BY154</f>
        <v>0</v>
      </c>
      <c r="BR27" s="710">
        <f>+[59]mFlows!BZ154</f>
        <v>0</v>
      </c>
      <c r="BS27" s="702">
        <f t="shared" si="4"/>
        <v>0</v>
      </c>
      <c r="BT27" s="700"/>
      <c r="BU27" s="710">
        <f>+[59]mFlows!CA154</f>
        <v>0</v>
      </c>
      <c r="BV27" s="710">
        <f>+[59]mFlows!CB154</f>
        <v>0</v>
      </c>
      <c r="BW27" s="710">
        <f>+[59]mFlows!CC154</f>
        <v>0</v>
      </c>
      <c r="BX27" s="710">
        <f>+[59]mFlows!CD154</f>
        <v>0</v>
      </c>
      <c r="BY27" s="710">
        <f>+[59]mFlows!CE154</f>
        <v>0</v>
      </c>
      <c r="BZ27" s="710">
        <f>+[59]mFlows!CF154</f>
        <v>0</v>
      </c>
      <c r="CA27" s="710">
        <f>+[59]mFlows!CG154</f>
        <v>0</v>
      </c>
      <c r="CB27" s="710">
        <f>+[59]mFlows!CH154</f>
        <v>0</v>
      </c>
      <c r="CC27" s="710">
        <f>+[59]mFlows!CI154</f>
        <v>0</v>
      </c>
      <c r="CD27" s="710">
        <f>+[59]mFlows!CJ154</f>
        <v>0</v>
      </c>
      <c r="CE27" s="710">
        <f>+[59]mFlows!CK154</f>
        <v>0</v>
      </c>
      <c r="CF27" s="710">
        <f>+[59]mFlows!CL154</f>
        <v>0</v>
      </c>
      <c r="CG27" s="702">
        <f t="shared" si="5"/>
        <v>0</v>
      </c>
      <c r="CH27" s="700"/>
      <c r="CI27" s="710">
        <f>+[59]mFlows!CM154</f>
        <v>0</v>
      </c>
      <c r="CJ27" s="710">
        <f>+[59]mFlows!CN154</f>
        <v>0</v>
      </c>
      <c r="CK27" s="710">
        <f>+[59]mFlows!CO154</f>
        <v>0</v>
      </c>
      <c r="CL27" s="710">
        <f>+[59]mFlows!CP154</f>
        <v>0</v>
      </c>
      <c r="CM27" s="710">
        <f>+[59]mFlows!CQ154</f>
        <v>0</v>
      </c>
      <c r="CN27" s="710">
        <f>+[59]mFlows!CR154</f>
        <v>0</v>
      </c>
      <c r="CO27" s="710">
        <f>+[59]mFlows!CS154</f>
        <v>0</v>
      </c>
      <c r="CP27" s="710">
        <f>+[59]mFlows!CT154</f>
        <v>0</v>
      </c>
      <c r="CQ27" s="710">
        <f>+[59]mFlows!CU154</f>
        <v>0</v>
      </c>
      <c r="CR27" s="710">
        <f>+[59]mFlows!CV154</f>
        <v>0</v>
      </c>
      <c r="CS27" s="710">
        <f>+[59]mFlows!CW154</f>
        <v>0</v>
      </c>
      <c r="CT27" s="710">
        <f>+[59]mFlows!CX154</f>
        <v>0</v>
      </c>
      <c r="CU27" s="702">
        <f t="shared" si="6"/>
        <v>0</v>
      </c>
      <c r="CV27" s="700"/>
      <c r="CW27" s="710">
        <f>+[59]mFlows!CY154</f>
        <v>0</v>
      </c>
      <c r="CX27" s="710">
        <f>+[59]mFlows!CZ154</f>
        <v>0</v>
      </c>
      <c r="CY27" s="710">
        <f>+[59]mFlows!DA154</f>
        <v>0</v>
      </c>
      <c r="CZ27" s="710">
        <f>+[59]mFlows!DB154</f>
        <v>0</v>
      </c>
      <c r="DA27" s="710">
        <f>+[59]mFlows!DC154</f>
        <v>0</v>
      </c>
      <c r="DB27" s="710">
        <f>+[59]mFlows!DD154</f>
        <v>0</v>
      </c>
      <c r="DC27" s="710">
        <f>+[59]mFlows!DE154</f>
        <v>0</v>
      </c>
      <c r="DD27" s="710">
        <f>+[59]mFlows!DF154</f>
        <v>0</v>
      </c>
      <c r="DE27" s="710">
        <f>+[59]mFlows!DG154</f>
        <v>0</v>
      </c>
      <c r="DF27" s="710">
        <f>+[59]mFlows!DH154</f>
        <v>0</v>
      </c>
      <c r="DG27" s="710">
        <f>+[59]mFlows!DI154</f>
        <v>0</v>
      </c>
      <c r="DH27" s="710">
        <f>+[59]mFlows!DJ154</f>
        <v>0</v>
      </c>
      <c r="DI27" s="702">
        <f t="shared" si="7"/>
        <v>0</v>
      </c>
      <c r="DJ27" s="700"/>
      <c r="DK27" s="710">
        <f>+[59]mFlows!DK154</f>
        <v>0</v>
      </c>
      <c r="DL27" s="710">
        <f>+[59]mFlows!DL154</f>
        <v>0</v>
      </c>
      <c r="DM27" s="710">
        <f>+[59]mFlows!DM154</f>
        <v>0</v>
      </c>
      <c r="DN27" s="710">
        <f>+[59]mFlows!DN154</f>
        <v>0</v>
      </c>
      <c r="DO27" s="710">
        <f>+[59]mFlows!DO154</f>
        <v>0</v>
      </c>
      <c r="DP27" s="710">
        <f>+[59]mFlows!DP154</f>
        <v>0</v>
      </c>
      <c r="DQ27" s="710">
        <f>+[59]mFlows!DQ154</f>
        <v>0</v>
      </c>
      <c r="DR27" s="710">
        <f>+[59]mFlows!DR154</f>
        <v>948.55084828999998</v>
      </c>
      <c r="DS27" s="710">
        <f>+[59]mFlows!DS154</f>
        <v>0</v>
      </c>
      <c r="DT27" s="710">
        <f>+[59]mFlows!DT154</f>
        <v>0</v>
      </c>
      <c r="DU27" s="710">
        <f>+[59]mFlows!DU154</f>
        <v>0</v>
      </c>
      <c r="DV27" s="710">
        <f>+[59]mFlows!DV154</f>
        <v>0</v>
      </c>
      <c r="DW27" s="702">
        <f t="shared" si="8"/>
        <v>948.55084828999998</v>
      </c>
      <c r="DX27" s="700"/>
      <c r="DY27" s="710">
        <f>+[59]mFlows!DW154</f>
        <v>0</v>
      </c>
      <c r="DZ27" s="710">
        <f>+[59]mFlows!DX154</f>
        <v>0</v>
      </c>
      <c r="EA27" s="710">
        <f>+[59]mFlows!DY154</f>
        <v>0</v>
      </c>
      <c r="EB27" s="710">
        <f>+[59]mFlows!DZ154</f>
        <v>0</v>
      </c>
      <c r="EC27" s="710">
        <f>+[59]mFlows!EA154</f>
        <v>0</v>
      </c>
      <c r="ED27" s="710">
        <f>+[59]mFlows!EB154</f>
        <v>0</v>
      </c>
      <c r="EE27" s="710">
        <f>+[59]mFlows!EC154</f>
        <v>0</v>
      </c>
      <c r="EF27" s="710">
        <f>+[59]mFlows!ED154</f>
        <v>0</v>
      </c>
      <c r="EG27" s="710">
        <f>+[59]mFlows!EE154</f>
        <v>0</v>
      </c>
      <c r="EH27" s="710">
        <f>+[59]mFlows!EF154</f>
        <v>0</v>
      </c>
      <c r="EI27" s="710">
        <f>+[59]mFlows!EG154</f>
        <v>0</v>
      </c>
      <c r="EJ27" s="710">
        <f>+[59]mFlows!EH154</f>
        <v>0</v>
      </c>
      <c r="EK27" s="702">
        <f t="shared" si="9"/>
        <v>0</v>
      </c>
      <c r="EL27" s="705"/>
      <c r="EM27" s="710">
        <f>+[59]mFlows!EI154</f>
        <v>0</v>
      </c>
      <c r="EN27" s="710">
        <f>+[59]mFlows!EJ154</f>
        <v>0</v>
      </c>
      <c r="EO27" s="710">
        <f>+[59]mFlows!EK154</f>
        <v>0</v>
      </c>
      <c r="EP27" s="710">
        <f>+[59]mFlows!EL154</f>
        <v>0</v>
      </c>
      <c r="EQ27" s="710">
        <f>+[59]mFlows!EM154</f>
        <v>0</v>
      </c>
      <c r="ER27" s="710">
        <f>+[59]mFlows!EN154</f>
        <v>0</v>
      </c>
      <c r="ES27" s="710">
        <f>+[59]mFlows!EO154</f>
        <v>0</v>
      </c>
      <c r="ET27" s="710">
        <f>+[59]mFlows!EP154</f>
        <v>0</v>
      </c>
      <c r="EU27" s="710">
        <f>+[59]mFlows!EQ154</f>
        <v>0</v>
      </c>
      <c r="EV27" s="710">
        <f>+[59]mFlows!ER154</f>
        <v>0</v>
      </c>
      <c r="EW27" s="710">
        <f>+[59]mFlows!ES154</f>
        <v>0</v>
      </c>
      <c r="EX27" s="710">
        <f>+[59]mFlows!ET154</f>
        <v>0</v>
      </c>
      <c r="EY27" s="702">
        <f t="shared" si="10"/>
        <v>0</v>
      </c>
      <c r="EZ27" s="705"/>
      <c r="FA27" s="710">
        <f>+[59]mFlows!EU154</f>
        <v>0</v>
      </c>
      <c r="FB27" s="710">
        <f>+[59]mFlows!EV154</f>
        <v>0</v>
      </c>
      <c r="FC27" s="710">
        <f>+[59]mFlows!EW154</f>
        <v>0</v>
      </c>
      <c r="FD27" s="710">
        <f>+[59]mFlows!EX154</f>
        <v>0</v>
      </c>
      <c r="FE27" s="710">
        <f>+[59]mFlows!EY154</f>
        <v>0</v>
      </c>
      <c r="FF27" s="710">
        <f>+[59]mFlows!EZ154</f>
        <v>0</v>
      </c>
      <c r="FG27" s="710">
        <f>+[59]mFlows!FA154</f>
        <v>0</v>
      </c>
      <c r="FH27" s="710">
        <f>+[59]mFlows!FB154</f>
        <v>0</v>
      </c>
      <c r="FI27" s="710">
        <f>+[59]mFlows!FC154</f>
        <v>0</v>
      </c>
      <c r="FJ27" s="710">
        <f>+[59]mFlows!FD154</f>
        <v>0</v>
      </c>
      <c r="FK27" s="710">
        <f>+[59]mFlows!FE154</f>
        <v>0</v>
      </c>
      <c r="FL27" s="710">
        <f>+[59]mFlows!FF154</f>
        <v>0</v>
      </c>
      <c r="FM27" s="702">
        <f t="shared" si="11"/>
        <v>0</v>
      </c>
    </row>
    <row r="28" spans="2:169" ht="15.75" x14ac:dyDescent="0.25">
      <c r="B28" s="694" t="s">
        <v>37</v>
      </c>
      <c r="C28" s="15">
        <f>+[60]SPNF!Q13</f>
        <v>71.489612170000001</v>
      </c>
      <c r="D28" s="15">
        <f>+[60]SPNF!R13</f>
        <v>1482.50024164</v>
      </c>
      <c r="E28" s="15">
        <f>+[60]SPNF!S13</f>
        <v>38.770908609999999</v>
      </c>
      <c r="F28" s="15">
        <f>+[60]SPNF!T13</f>
        <v>109.40957716500002</v>
      </c>
      <c r="G28" s="15">
        <f>+[60]SPNF!U13</f>
        <v>107.174987211</v>
      </c>
      <c r="H28" s="15">
        <f>+[60]SPNF!V13</f>
        <v>115.52522270400002</v>
      </c>
      <c r="I28" s="15">
        <f>+[60]SPNF!W13</f>
        <v>112.52771399</v>
      </c>
      <c r="J28" s="15">
        <f>+[60]SPNF!X13</f>
        <v>0</v>
      </c>
      <c r="K28" s="15">
        <f>+[60]SPNF!Y13</f>
        <v>102.49997881</v>
      </c>
      <c r="L28" s="15">
        <f>+[60]SPNF!Z13</f>
        <v>85.761771930000009</v>
      </c>
      <c r="M28" s="15">
        <f>+[60]SPNF!AA13</f>
        <v>204.43596867999997</v>
      </c>
      <c r="N28" s="15">
        <f>+[60]SPNF!AB13</f>
        <v>52.442223122999998</v>
      </c>
      <c r="O28" s="15">
        <f t="shared" si="0"/>
        <v>2482.5382060330003</v>
      </c>
      <c r="P28" s="16"/>
      <c r="Q28" s="15">
        <f>+[60]SPNF!AC13</f>
        <v>0</v>
      </c>
      <c r="R28" s="15">
        <f>+[60]SPNF!AD13</f>
        <v>143.684128219</v>
      </c>
      <c r="S28" s="15">
        <f>+[60]SPNF!AE13</f>
        <v>25.567675574999999</v>
      </c>
      <c r="T28" s="15">
        <f>+[60]SPNF!AF13</f>
        <v>55.041710136000006</v>
      </c>
      <c r="U28" s="15">
        <f>+[60]SPNF!AG13</f>
        <v>46.135739310000005</v>
      </c>
      <c r="V28" s="15">
        <f>+[60]SPNF!AH13</f>
        <v>37.709183005999996</v>
      </c>
      <c r="W28" s="15">
        <f>+[60]SPNF!AI13</f>
        <v>47.179304999000003</v>
      </c>
      <c r="X28" s="15">
        <f>+[60]SPNF!AJ13</f>
        <v>50.507222012</v>
      </c>
      <c r="Y28" s="15">
        <f>+[60]SPNF!AK13</f>
        <v>74.464970090000008</v>
      </c>
      <c r="Z28" s="15">
        <f>+[60]SPNF!AL13</f>
        <v>88.072930252999996</v>
      </c>
      <c r="AA28" s="15">
        <f>+[60]SPNF!AM13</f>
        <v>58.811057720000001</v>
      </c>
      <c r="AB28" s="15">
        <f>+[60]SPNF!AN13</f>
        <v>538.87528933999988</v>
      </c>
      <c r="AC28" s="15">
        <f t="shared" si="1"/>
        <v>1166.04921066</v>
      </c>
      <c r="AD28" s="16"/>
      <c r="AE28" s="15">
        <f>+[60]SPNF!AO13</f>
        <v>96.321706789999993</v>
      </c>
      <c r="AF28" s="15">
        <f>+[60]SPNF!AP13</f>
        <v>78.015388850000008</v>
      </c>
      <c r="AG28" s="15">
        <f>+[60]SPNF!AQ13</f>
        <v>43.801066069999997</v>
      </c>
      <c r="AH28" s="15">
        <f>+[60]SPNF!AR13</f>
        <v>171.08097301999999</v>
      </c>
      <c r="AI28" s="15">
        <f>+[60]SPNF!AS13</f>
        <v>26.418786660000002</v>
      </c>
      <c r="AJ28" s="15">
        <f>+[60]SPNF!AT13</f>
        <v>40.83857682</v>
      </c>
      <c r="AK28" s="15">
        <f>+[60]SPNF!AU13</f>
        <v>42.976591559999996</v>
      </c>
      <c r="AL28" s="15">
        <f>+[60]SPNF!AV13</f>
        <v>23.620857579999999</v>
      </c>
      <c r="AM28" s="15">
        <f>+[60]SPNF!AW13</f>
        <v>61.391233400000004</v>
      </c>
      <c r="AN28" s="15">
        <f>+[60]SPNF!AX13</f>
        <v>4.4421516800000003</v>
      </c>
      <c r="AO28" s="15">
        <f>+[60]SPNF!AY13</f>
        <v>150.7003077</v>
      </c>
      <c r="AP28" s="15">
        <f>+[60]SPNF!AZ13</f>
        <v>104.42536863999999</v>
      </c>
      <c r="AQ28" s="15">
        <f t="shared" si="2"/>
        <v>844.03300876999992</v>
      </c>
      <c r="AR28" s="16"/>
      <c r="AS28" s="15">
        <f>+[60]SPNF!BA13</f>
        <v>25.830272940000004</v>
      </c>
      <c r="AT28" s="15">
        <f>+[60]SPNF!BB13</f>
        <v>66.212985869999997</v>
      </c>
      <c r="AU28" s="15">
        <f>+[60]SPNF!BC13</f>
        <v>30.825042839999995</v>
      </c>
      <c r="AV28" s="15">
        <f>+[60]SPNF!BD13</f>
        <v>18.881828739999996</v>
      </c>
      <c r="AW28" s="15">
        <f>+[60]SPNF!BE13</f>
        <v>42.087781249999992</v>
      </c>
      <c r="AX28" s="15">
        <f>+[60]SPNF!BF13</f>
        <v>1522.9067264600001</v>
      </c>
      <c r="AY28" s="15">
        <f>+[60]SPNF!BG13</f>
        <v>27.326759150000001</v>
      </c>
      <c r="AZ28" s="15">
        <f>+[60]SPNF!BH13</f>
        <v>9.7891519250000005</v>
      </c>
      <c r="BA28" s="15">
        <f>+[60]SPNF!BI13</f>
        <v>138.14299336599998</v>
      </c>
      <c r="BB28" s="15">
        <f>+[60]SPNF!BJ13</f>
        <v>64.380936829999996</v>
      </c>
      <c r="BC28" s="15">
        <f>+[60]SPNF!BK13</f>
        <v>76.375244460000005</v>
      </c>
      <c r="BD28" s="15">
        <f>+[60]SPNF!BL13</f>
        <v>230.30797562999999</v>
      </c>
      <c r="BE28" s="15">
        <f t="shared" si="3"/>
        <v>2253.0676994609998</v>
      </c>
      <c r="BF28" s="16"/>
      <c r="BG28" s="15">
        <f>+[60]SPNF!BM13</f>
        <v>113.10258653999999</v>
      </c>
      <c r="BH28" s="15">
        <f>+[60]SPNF!BN13</f>
        <v>90.920615549999994</v>
      </c>
      <c r="BI28" s="15">
        <f>+[60]SPNF!BO13</f>
        <v>18.13418974</v>
      </c>
      <c r="BJ28" s="15">
        <f>+[60]SPNF!BP13</f>
        <v>59.153473179999999</v>
      </c>
      <c r="BK28" s="15">
        <f>+[60]SPNF!BQ13</f>
        <v>0.61571254999999991</v>
      </c>
      <c r="BL28" s="15">
        <f>+[60]SPNF!BR13</f>
        <v>6.8446381000000001</v>
      </c>
      <c r="BM28" s="15">
        <f>+[60]SPNF!BS13</f>
        <v>23.619892239999999</v>
      </c>
      <c r="BN28" s="15">
        <f>+[60]SPNF!BT13</f>
        <v>0.68280399999999997</v>
      </c>
      <c r="BO28" s="15">
        <f>+[60]SPNF!BU13</f>
        <v>11.46807364</v>
      </c>
      <c r="BP28" s="15">
        <f>+[60]SPNF!BV13</f>
        <v>0</v>
      </c>
      <c r="BQ28" s="15">
        <f>+[60]SPNF!BW13</f>
        <v>32.977016219999996</v>
      </c>
      <c r="BR28" s="15">
        <f>+[60]SPNF!BX13</f>
        <v>235.03422240999998</v>
      </c>
      <c r="BS28" s="15">
        <f t="shared" si="4"/>
        <v>592.55322417000002</v>
      </c>
      <c r="BT28" s="16"/>
      <c r="BU28" s="15">
        <f>+[60]SPNF!BY13</f>
        <v>110.11354996</v>
      </c>
      <c r="BV28" s="15">
        <f>+[60]SPNF!BZ13</f>
        <v>6.7196366900000006</v>
      </c>
      <c r="BW28" s="15">
        <f>+[60]SPNF!CA13</f>
        <v>3.8645809289999997</v>
      </c>
      <c r="BX28" s="15">
        <f>+[60]SPNF!CB13</f>
        <v>0.19530577499999999</v>
      </c>
      <c r="BY28" s="15">
        <f>+[60]SPNF!CC13</f>
        <v>36.226298010000001</v>
      </c>
      <c r="BZ28" s="15">
        <f>+[60]SPNF!CD13</f>
        <v>5.0999999999999996</v>
      </c>
      <c r="CA28" s="15">
        <f>+[60]SPNF!CE13</f>
        <v>281.17264058000001</v>
      </c>
      <c r="CB28" s="15">
        <f>+[60]SPNF!CF13</f>
        <v>72.614338279999998</v>
      </c>
      <c r="CC28" s="15">
        <f>+[60]SPNF!CG13</f>
        <v>0.39221400000000001</v>
      </c>
      <c r="CD28" s="15">
        <f>+[60]SPNF!CH13</f>
        <v>13.349357970000002</v>
      </c>
      <c r="CE28" s="15">
        <f>+[60]SPNF!CI13</f>
        <v>3.5377962599999995</v>
      </c>
      <c r="CF28" s="15">
        <f>+[60]SPNF!CJ13</f>
        <v>483.76989119299998</v>
      </c>
      <c r="CG28" s="15">
        <f t="shared" si="5"/>
        <v>1017.055609647</v>
      </c>
      <c r="CH28" s="16"/>
      <c r="CI28" s="15">
        <f>+[60]SPNF!CK13</f>
        <v>260.17492650700001</v>
      </c>
      <c r="CJ28" s="15">
        <f>+[60]SPNF!CL13</f>
        <v>20.769827799999998</v>
      </c>
      <c r="CK28" s="15">
        <f>+[60]SPNF!CM13</f>
        <v>0</v>
      </c>
      <c r="CL28" s="15">
        <f>+[60]SPNF!CN13</f>
        <v>15.77232849</v>
      </c>
      <c r="CM28" s="15">
        <f>+[60]SPNF!CO13</f>
        <v>32.102650279999999</v>
      </c>
      <c r="CN28" s="15">
        <f>+[60]SPNF!CP13</f>
        <v>7.1927165799999999</v>
      </c>
      <c r="CO28" s="15">
        <f>+[60]SPNF!CQ13</f>
        <v>49.867722479999998</v>
      </c>
      <c r="CP28" s="15">
        <f>+[60]SPNF!CR13</f>
        <v>0</v>
      </c>
      <c r="CQ28" s="15">
        <f>+[60]SPNF!CS13</f>
        <v>1</v>
      </c>
      <c r="CR28" s="15">
        <f>+[60]SPNF!CT13</f>
        <v>17.156475853000003</v>
      </c>
      <c r="CS28" s="15">
        <f>+[60]SPNF!CU13</f>
        <v>30.776789909999998</v>
      </c>
      <c r="CT28" s="15">
        <f>+[60]SPNF!CV13</f>
        <v>239.13099173999998</v>
      </c>
      <c r="CU28" s="15">
        <f t="shared" si="6"/>
        <v>673.94442963999995</v>
      </c>
      <c r="CV28" s="16"/>
      <c r="CW28" s="15">
        <f>+[60]SPNF!CW13</f>
        <v>3.94294441</v>
      </c>
      <c r="CX28" s="15">
        <f>+[60]SPNF!CX13</f>
        <v>0</v>
      </c>
      <c r="CY28" s="15">
        <f>+[60]SPNF!CY13</f>
        <v>6.0474795299999995</v>
      </c>
      <c r="CZ28" s="15">
        <f>+[60]SPNF!CZ13</f>
        <v>0</v>
      </c>
      <c r="DA28" s="15">
        <f>+[60]SPNF!DA13</f>
        <v>4.1738746110000005</v>
      </c>
      <c r="DB28" s="15">
        <f>+[60]SPNF!DB13</f>
        <v>40.095494670000001</v>
      </c>
      <c r="DC28" s="15">
        <f>+[60]SPNF!DC13</f>
        <v>12.057923350000001</v>
      </c>
      <c r="DD28" s="15">
        <f>+[60]SPNF!DD13</f>
        <v>13.43048027</v>
      </c>
      <c r="DE28" s="15">
        <f>+[60]SPNF!DE13</f>
        <v>0</v>
      </c>
      <c r="DF28" s="15">
        <f>+[60]SPNF!DF13</f>
        <v>5.04652748</v>
      </c>
      <c r="DG28" s="15">
        <f>+[60]SPNF!DG13</f>
        <v>5.9284950299999997</v>
      </c>
      <c r="DH28" s="15">
        <f>+[60]SPNF!DH13</f>
        <v>84.43483479999999</v>
      </c>
      <c r="DI28" s="15">
        <f t="shared" si="7"/>
        <v>175.15805415099999</v>
      </c>
      <c r="DJ28" s="16"/>
      <c r="DK28" s="15">
        <f>+[60]SPNF!DI13</f>
        <v>3.4056269500000003</v>
      </c>
      <c r="DL28" s="15">
        <f>+[60]SPNF!DJ13</f>
        <v>195.72297442999999</v>
      </c>
      <c r="DM28" s="15">
        <f>+[60]SPNF!DK13</f>
        <v>0</v>
      </c>
      <c r="DN28" s="15">
        <f>+[60]SPNF!DL13</f>
        <v>38.137656679999999</v>
      </c>
      <c r="DO28" s="15">
        <f>+[60]SPNF!DM13</f>
        <v>15.7637599</v>
      </c>
      <c r="DP28" s="15">
        <f>+[60]SPNF!DN13</f>
        <v>0</v>
      </c>
      <c r="DQ28" s="15">
        <f>+[60]SPNF!DO13</f>
        <v>0</v>
      </c>
      <c r="DR28" s="15">
        <f>+[60]SPNF!DP13</f>
        <v>6.5796027500000003</v>
      </c>
      <c r="DS28" s="15">
        <f>+[60]SPNF!DQ13</f>
        <v>0</v>
      </c>
      <c r="DT28" s="15">
        <f>+[60]SPNF!DR13</f>
        <v>5.4601331200000001</v>
      </c>
      <c r="DU28" s="15">
        <f>+[60]SPNF!DS13</f>
        <v>0.47848779800000002</v>
      </c>
      <c r="DV28" s="15">
        <f>+[60]SPNF!DT13</f>
        <v>38.593849269999993</v>
      </c>
      <c r="DW28" s="15">
        <f t="shared" si="8"/>
        <v>304.14209089799999</v>
      </c>
      <c r="DX28" s="16"/>
      <c r="DY28" s="15">
        <f>+[60]SPNF!DU13</f>
        <v>16.434202199999998</v>
      </c>
      <c r="DZ28" s="15">
        <f>+[60]SPNF!DV13</f>
        <v>5.0077499999999997E-2</v>
      </c>
      <c r="EA28" s="15">
        <f>+[60]SPNF!DW13</f>
        <v>2.1398167999999997</v>
      </c>
      <c r="EB28" s="15">
        <f>+[60]SPNF!DX13</f>
        <v>0</v>
      </c>
      <c r="EC28" s="15">
        <f>+[60]SPNF!DY13</f>
        <v>1.8034301399999999</v>
      </c>
      <c r="ED28" s="15">
        <f>+[60]SPNF!DZ13</f>
        <v>4.7786572130000007</v>
      </c>
      <c r="EE28" s="15">
        <f>+[60]SPNF!EA13</f>
        <v>10.075055870000002</v>
      </c>
      <c r="EF28" s="15">
        <f>+[60]SPNF!EB13</f>
        <v>0.26843026000000003</v>
      </c>
      <c r="EG28" s="15">
        <f>+[60]SPNF!EC13</f>
        <v>0</v>
      </c>
      <c r="EH28" s="15">
        <f>+[60]SPNF!ED13</f>
        <v>0.22130806</v>
      </c>
      <c r="EI28" s="15">
        <f>+[60]SPNF!EE13</f>
        <v>2.7004368300000001</v>
      </c>
      <c r="EJ28" s="15">
        <f>+[60]SPNF!EF13</f>
        <v>159.10748441999999</v>
      </c>
      <c r="EK28" s="15">
        <f t="shared" si="9"/>
        <v>197.57889929300001</v>
      </c>
      <c r="EL28" s="16"/>
      <c r="EM28" s="15">
        <f>+[60]SPNF!EG13</f>
        <v>6.3409542400000003</v>
      </c>
      <c r="EN28" s="15">
        <f>+[60]SPNF!EH13</f>
        <v>0</v>
      </c>
      <c r="EO28" s="15">
        <f>+[60]SPNF!EI13</f>
        <v>140.23750000000001</v>
      </c>
      <c r="EP28" s="15">
        <f>+[60]SPNF!EJ13</f>
        <v>3.4040511600000003</v>
      </c>
      <c r="EQ28" s="15">
        <f>+[60]SPNF!EK13</f>
        <v>41.515000000000001</v>
      </c>
      <c r="ER28" s="15">
        <f>+[60]SPNF!EL13</f>
        <v>4.3390885499999996</v>
      </c>
      <c r="ES28" s="15">
        <f>+[60]SPNF!EM13</f>
        <v>0.44740564199999999</v>
      </c>
      <c r="ET28" s="15">
        <f>+[60]SPNF!EN13</f>
        <v>3.86312626</v>
      </c>
      <c r="EU28" s="15">
        <f>+[60]SPNF!EO13</f>
        <v>0.30284200999999999</v>
      </c>
      <c r="EV28" s="15">
        <f>+[60]SPNF!EP13</f>
        <v>41.117228149999995</v>
      </c>
      <c r="EW28" s="15">
        <f>+[60]SPNF!EQ13</f>
        <v>1.1017395000000001</v>
      </c>
      <c r="EX28" s="15">
        <f>+[60]SPNF!ER13</f>
        <v>18.622653289999999</v>
      </c>
      <c r="EY28" s="15">
        <f t="shared" si="10"/>
        <v>261.29158880200004</v>
      </c>
      <c r="EZ28" s="16"/>
      <c r="FA28" s="15">
        <f>+[60]SPNF!ES13</f>
        <v>0.81955261000000001</v>
      </c>
      <c r="FB28" s="15">
        <f>+[60]SPNF!ET13</f>
        <v>0.36552472999999996</v>
      </c>
      <c r="FC28" s="15">
        <f>+[60]SPNF!EU13</f>
        <v>5.0077499999999997E-2</v>
      </c>
      <c r="FD28" s="15">
        <f>+[60]SPNF!EV13</f>
        <v>6.0073750000000002E-2</v>
      </c>
      <c r="FE28" s="15">
        <f>+[60]SPNF!EW13</f>
        <v>78.085751279999997</v>
      </c>
      <c r="FF28" s="15">
        <f>+[60]SPNF!EX13</f>
        <v>5.2047692799999998</v>
      </c>
      <c r="FG28" s="15">
        <f>+[60]SPNF!EY13</f>
        <v>50</v>
      </c>
      <c r="FH28" s="15">
        <f>+[60]SPNF!EZ13</f>
        <v>2.7381414949999998</v>
      </c>
      <c r="FI28" s="15">
        <f>+[60]SPNF!FA13</f>
        <v>0</v>
      </c>
      <c r="FJ28" s="15">
        <f>+[60]SPNF!FB13</f>
        <v>8.0747296300000002</v>
      </c>
      <c r="FK28" s="15">
        <f>+[60]SPNF!FC13</f>
        <v>0.60996947000000001</v>
      </c>
      <c r="FL28" s="15">
        <f>+[60]SPNF!FD13</f>
        <v>52.906377227</v>
      </c>
      <c r="FM28" s="15">
        <f t="shared" si="11"/>
        <v>198.914966972</v>
      </c>
    </row>
    <row r="29" spans="2:169" ht="16.5" x14ac:dyDescent="0.25">
      <c r="B29" s="694" t="s">
        <v>738</v>
      </c>
      <c r="C29" s="15">
        <f>+[60]SPNF!Q17</f>
        <v>0</v>
      </c>
      <c r="D29" s="15">
        <f>+[60]SPNF!R17</f>
        <v>0</v>
      </c>
      <c r="E29" s="15">
        <f>+[60]SPNF!S17</f>
        <v>0</v>
      </c>
      <c r="F29" s="15">
        <f>+[60]SPNF!T17</f>
        <v>0</v>
      </c>
      <c r="G29" s="15">
        <f>+[60]SPNF!U17</f>
        <v>0</v>
      </c>
      <c r="H29" s="15">
        <f>+[60]SPNF!V17</f>
        <v>0</v>
      </c>
      <c r="I29" s="15">
        <f>+[60]SPNF!W17</f>
        <v>0</v>
      </c>
      <c r="J29" s="15">
        <f>+[60]SPNF!X17</f>
        <v>0</v>
      </c>
      <c r="K29" s="15">
        <f>+[60]SPNF!Y17</f>
        <v>7.5</v>
      </c>
      <c r="L29" s="15">
        <f>+[60]SPNF!Z17</f>
        <v>41.15</v>
      </c>
      <c r="M29" s="15">
        <f>+[60]SPNF!AA17</f>
        <v>0</v>
      </c>
      <c r="N29" s="15">
        <f>+[60]SPNF!AB17</f>
        <v>0</v>
      </c>
      <c r="O29" s="15">
        <f t="shared" si="0"/>
        <v>48.65</v>
      </c>
      <c r="P29" s="16"/>
      <c r="Q29" s="15">
        <f>+[60]SPNF!AC17</f>
        <v>87</v>
      </c>
      <c r="R29" s="15">
        <f>+[60]SPNF!AD17</f>
        <v>23.340599999999998</v>
      </c>
      <c r="S29" s="15">
        <f>+[60]SPNF!AE17</f>
        <v>0</v>
      </c>
      <c r="T29" s="15">
        <f>+[60]SPNF!AF17</f>
        <v>0</v>
      </c>
      <c r="U29" s="15">
        <f>+[60]SPNF!AG17</f>
        <v>430</v>
      </c>
      <c r="V29" s="15">
        <f>+[60]SPNF!AH17</f>
        <v>0</v>
      </c>
      <c r="W29" s="15">
        <f>+[60]SPNF!AI17</f>
        <v>3.53335664</v>
      </c>
      <c r="X29" s="15">
        <f>+[60]SPNF!AJ17</f>
        <v>37.630681969999998</v>
      </c>
      <c r="Y29" s="15">
        <f>+[60]SPNF!AK17</f>
        <v>15.39401123</v>
      </c>
      <c r="Z29" s="15">
        <f>+[60]SPNF!AL17</f>
        <v>23.326698842999999</v>
      </c>
      <c r="AA29" s="15">
        <f>+[60]SPNF!AM17</f>
        <v>103.79439185</v>
      </c>
      <c r="AB29" s="15">
        <f>+[60]SPNF!AN17</f>
        <v>11.343166310000001</v>
      </c>
      <c r="AC29" s="15">
        <f t="shared" si="1"/>
        <v>735.36290684300002</v>
      </c>
      <c r="AD29" s="16"/>
      <c r="AE29" s="15">
        <f>+[60]SPNF!AO17</f>
        <v>13.115405650000001</v>
      </c>
      <c r="AF29" s="15">
        <f>+[60]SPNF!AP17</f>
        <v>1.45088368</v>
      </c>
      <c r="AG29" s="15">
        <f>+[60]SPNF!AQ17</f>
        <v>0</v>
      </c>
      <c r="AH29" s="15">
        <f>+[60]SPNF!AR17</f>
        <v>38.435532120000005</v>
      </c>
      <c r="AI29" s="15">
        <f>+[60]SPNF!AS17</f>
        <v>31.318360569999999</v>
      </c>
      <c r="AJ29" s="15">
        <f>+[60]SPNF!AT17</f>
        <v>75.742378409999986</v>
      </c>
      <c r="AK29" s="15">
        <f>+[60]SPNF!AU17</f>
        <v>0</v>
      </c>
      <c r="AL29" s="15">
        <f>+[60]SPNF!AV17</f>
        <v>0.23200000000000001</v>
      </c>
      <c r="AM29" s="15">
        <f>+[60]SPNF!AW17</f>
        <v>3.47376752</v>
      </c>
      <c r="AN29" s="15">
        <f>+[60]SPNF!AX17</f>
        <v>0</v>
      </c>
      <c r="AO29" s="15">
        <f>+[60]SPNF!AY17</f>
        <v>34</v>
      </c>
      <c r="AP29" s="15">
        <f>+[60]SPNF!AZ17</f>
        <v>182.10997152999997</v>
      </c>
      <c r="AQ29" s="15">
        <f t="shared" si="2"/>
        <v>379.87829947999995</v>
      </c>
      <c r="AR29" s="16"/>
      <c r="AS29" s="15">
        <f>+[60]SPNF!BA17</f>
        <v>2.0943488100000001</v>
      </c>
      <c r="AT29" s="15">
        <f>+[60]SPNF!BB17</f>
        <v>830</v>
      </c>
      <c r="AU29" s="15">
        <f>+[60]SPNF!BC17</f>
        <v>47</v>
      </c>
      <c r="AV29" s="15">
        <f>+[60]SPNF!BD17</f>
        <v>24</v>
      </c>
      <c r="AW29" s="15">
        <f>+[60]SPNF!BE17</f>
        <v>37</v>
      </c>
      <c r="AX29" s="15">
        <f>+[60]SPNF!BF17</f>
        <v>128.45594326</v>
      </c>
      <c r="AY29" s="15">
        <f>+[60]SPNF!BG17</f>
        <v>0</v>
      </c>
      <c r="AZ29" s="15">
        <f>+[60]SPNF!BH17</f>
        <v>15.315293529999998</v>
      </c>
      <c r="BA29" s="15">
        <f>+[60]SPNF!BI17</f>
        <v>0</v>
      </c>
      <c r="BB29" s="15">
        <f>+[60]SPNF!BJ17</f>
        <v>0</v>
      </c>
      <c r="BC29" s="15">
        <f>+[60]SPNF!BK17</f>
        <v>111.91002028999999</v>
      </c>
      <c r="BD29" s="15">
        <f>+[60]SPNF!BL17</f>
        <v>0</v>
      </c>
      <c r="BE29" s="15">
        <f t="shared" si="3"/>
        <v>1195.77560589</v>
      </c>
      <c r="BF29" s="16"/>
      <c r="BG29" s="15">
        <f>+[60]SPNF!BM17</f>
        <v>0</v>
      </c>
      <c r="BH29" s="15">
        <f>+[60]SPNF!BN17</f>
        <v>0</v>
      </c>
      <c r="BI29" s="15">
        <f>+[60]SPNF!BO17</f>
        <v>55.299669710000003</v>
      </c>
      <c r="BJ29" s="15">
        <f>+[60]SPNF!BP17</f>
        <v>49.556664940000005</v>
      </c>
      <c r="BK29" s="15">
        <f>+[60]SPNF!BQ17</f>
        <v>12.56937804</v>
      </c>
      <c r="BL29" s="15">
        <f>+[60]SPNF!BR17</f>
        <v>18.2815096</v>
      </c>
      <c r="BM29" s="15">
        <f>+[60]SPNF!BS17</f>
        <v>0</v>
      </c>
      <c r="BN29" s="15">
        <f>+[60]SPNF!BT17</f>
        <v>1.88059193</v>
      </c>
      <c r="BO29" s="15">
        <f>+[60]SPNF!BU17</f>
        <v>0</v>
      </c>
      <c r="BP29" s="15">
        <f>+[60]SPNF!BV17</f>
        <v>524.58609993999994</v>
      </c>
      <c r="BQ29" s="15">
        <f>+[60]SPNF!BW17</f>
        <v>67.970653229999996</v>
      </c>
      <c r="BR29" s="15">
        <f>+[60]SPNF!BX17</f>
        <v>50.542916269999999</v>
      </c>
      <c r="BS29" s="15">
        <f t="shared" si="4"/>
        <v>780.68748366</v>
      </c>
      <c r="BT29" s="16"/>
      <c r="BU29" s="15">
        <f>+[60]SPNF!BY17</f>
        <v>197.92010500999999</v>
      </c>
      <c r="BV29" s="15">
        <f>+[60]SPNF!BZ17</f>
        <v>112.34401</v>
      </c>
      <c r="BW29" s="15">
        <f>+[60]SPNF!CA17</f>
        <v>1.8088614000000001</v>
      </c>
      <c r="BX29" s="15">
        <f>+[60]SPNF!CB17</f>
        <v>0</v>
      </c>
      <c r="BY29" s="15">
        <f>+[60]SPNF!CC17</f>
        <v>19.3036961</v>
      </c>
      <c r="BZ29" s="15">
        <f>+[60]SPNF!CD17</f>
        <v>44.152000000000001</v>
      </c>
      <c r="CA29" s="15">
        <f>+[60]SPNF!CE17</f>
        <v>2.68093279</v>
      </c>
      <c r="CB29" s="15">
        <f>+[60]SPNF!CF17</f>
        <v>514.51154494000002</v>
      </c>
      <c r="CC29" s="15">
        <f>+[60]SPNF!CG17</f>
        <v>112.59092271</v>
      </c>
      <c r="CD29" s="15">
        <f>+[60]SPNF!CH17</f>
        <v>498.28691909200001</v>
      </c>
      <c r="CE29" s="15">
        <f>+[60]SPNF!CI17</f>
        <v>0</v>
      </c>
      <c r="CF29" s="15">
        <f>+[60]SPNF!CJ17</f>
        <v>0</v>
      </c>
      <c r="CG29" s="15">
        <f t="shared" si="5"/>
        <v>1503.598992042</v>
      </c>
      <c r="CH29" s="16"/>
      <c r="CI29" s="15">
        <f>+[60]SPNF!CK17</f>
        <v>0</v>
      </c>
      <c r="CJ29" s="15">
        <f>+[60]SPNF!CL17</f>
        <v>0.75278118000000005</v>
      </c>
      <c r="CK29" s="15">
        <f>+[60]SPNF!CM17</f>
        <v>0</v>
      </c>
      <c r="CL29" s="15">
        <f>+[60]SPNF!CN17</f>
        <v>-0.54911531999999996</v>
      </c>
      <c r="CM29" s="15">
        <f>+[60]SPNF!CO17</f>
        <v>9.6972979919999922</v>
      </c>
      <c r="CN29" s="15">
        <f>+[60]SPNF!CP17</f>
        <v>0</v>
      </c>
      <c r="CO29" s="15">
        <f>+[60]SPNF!CQ17</f>
        <v>0</v>
      </c>
      <c r="CP29" s="15">
        <f>+[60]SPNF!CR17</f>
        <v>0</v>
      </c>
      <c r="CQ29" s="15">
        <f>+[60]SPNF!CS17</f>
        <v>0</v>
      </c>
      <c r="CR29" s="15">
        <f>+[60]SPNF!CT17</f>
        <v>25</v>
      </c>
      <c r="CS29" s="15">
        <f>+[60]SPNF!CU17</f>
        <v>0</v>
      </c>
      <c r="CT29" s="15">
        <f>+[60]SPNF!CV17</f>
        <v>10.420999999999999</v>
      </c>
      <c r="CU29" s="15">
        <f t="shared" si="6"/>
        <v>45.321963851999989</v>
      </c>
      <c r="CV29" s="16"/>
      <c r="CW29" s="15">
        <f>+[60]SPNF!CW17</f>
        <v>99</v>
      </c>
      <c r="CX29" s="15">
        <f>+[60]SPNF!CX17</f>
        <v>0</v>
      </c>
      <c r="CY29" s="15">
        <f>+[60]SPNF!CY17</f>
        <v>0</v>
      </c>
      <c r="CZ29" s="15">
        <f>+[60]SPNF!CZ17</f>
        <v>0</v>
      </c>
      <c r="DA29" s="15">
        <f>+[60]SPNF!DA17</f>
        <v>0</v>
      </c>
      <c r="DB29" s="15">
        <f>+[60]SPNF!DB17</f>
        <v>0</v>
      </c>
      <c r="DC29" s="15">
        <f>+[60]SPNF!DC17</f>
        <v>0</v>
      </c>
      <c r="DD29" s="15">
        <f>+[60]SPNF!DD17</f>
        <v>25</v>
      </c>
      <c r="DE29" s="15">
        <f>+[60]SPNF!DE17</f>
        <v>0</v>
      </c>
      <c r="DF29" s="15">
        <f>+[60]SPNF!DF17</f>
        <v>0</v>
      </c>
      <c r="DG29" s="15">
        <f>+[60]SPNF!DG17</f>
        <v>0</v>
      </c>
      <c r="DH29" s="15">
        <f>+[60]SPNF!DH17</f>
        <v>0</v>
      </c>
      <c r="DI29" s="15">
        <f t="shared" si="7"/>
        <v>124</v>
      </c>
      <c r="DJ29" s="16"/>
      <c r="DK29" s="15">
        <f>+[60]SPNF!DI17</f>
        <v>0</v>
      </c>
      <c r="DL29" s="15">
        <f>+[60]SPNF!DJ17</f>
        <v>0</v>
      </c>
      <c r="DM29" s="15">
        <f>+[60]SPNF!DK17</f>
        <v>0</v>
      </c>
      <c r="DN29" s="15">
        <f>+[60]SPNF!DL17</f>
        <v>0</v>
      </c>
      <c r="DO29" s="15">
        <f>+[60]SPNF!DM17</f>
        <v>0</v>
      </c>
      <c r="DP29" s="15">
        <f>+[60]SPNF!DN17</f>
        <v>0</v>
      </c>
      <c r="DQ29" s="15">
        <f>+[60]SPNF!DO17</f>
        <v>0</v>
      </c>
      <c r="DR29" s="15">
        <f>+[60]SPNF!DP17</f>
        <v>0</v>
      </c>
      <c r="DS29" s="15">
        <f>+[60]SPNF!DQ17</f>
        <v>0</v>
      </c>
      <c r="DT29" s="15">
        <f>+[60]SPNF!DR17</f>
        <v>0</v>
      </c>
      <c r="DU29" s="15">
        <f>+[60]SPNF!DS17</f>
        <v>0</v>
      </c>
      <c r="DV29" s="15">
        <f>+[60]SPNF!DT17</f>
        <v>45.77</v>
      </c>
      <c r="DW29" s="15">
        <f t="shared" si="8"/>
        <v>45.77</v>
      </c>
      <c r="DX29" s="16"/>
      <c r="DY29" s="15">
        <f>+[60]SPNF!DU17</f>
        <v>3.1415999999999999</v>
      </c>
      <c r="DZ29" s="15">
        <f>+[60]SPNF!DV17</f>
        <v>0</v>
      </c>
      <c r="EA29" s="15">
        <f>+[60]SPNF!DW17</f>
        <v>0</v>
      </c>
      <c r="EB29" s="15">
        <f>+[60]SPNF!DX17</f>
        <v>0</v>
      </c>
      <c r="EC29" s="15">
        <f>+[60]SPNF!DY17</f>
        <v>0</v>
      </c>
      <c r="ED29" s="15">
        <f>+[60]SPNF!DZ17</f>
        <v>0</v>
      </c>
      <c r="EE29" s="15">
        <f>+[60]SPNF!EA17</f>
        <v>0</v>
      </c>
      <c r="EF29" s="15">
        <f>+[60]SPNF!EB17</f>
        <v>0</v>
      </c>
      <c r="EG29" s="15">
        <f>+[60]SPNF!EC17</f>
        <v>0</v>
      </c>
      <c r="EH29" s="15">
        <f>+[60]SPNF!ED17</f>
        <v>0</v>
      </c>
      <c r="EI29" s="15">
        <f>+[60]SPNF!EE17</f>
        <v>0</v>
      </c>
      <c r="EJ29" s="15">
        <f>+[60]SPNF!EF17</f>
        <v>0</v>
      </c>
      <c r="EK29" s="15">
        <f t="shared" si="9"/>
        <v>3.1415999999999999</v>
      </c>
      <c r="EL29" s="16"/>
      <c r="EM29" s="15">
        <f>+[60]SPNF!EG17</f>
        <v>0</v>
      </c>
      <c r="EN29" s="15">
        <f>+[60]SPNF!EH17</f>
        <v>0</v>
      </c>
      <c r="EO29" s="15">
        <f>+[60]SPNF!EI17</f>
        <v>0</v>
      </c>
      <c r="EP29" s="15">
        <f>+[60]SPNF!EJ17</f>
        <v>0</v>
      </c>
      <c r="EQ29" s="15">
        <f>+[60]SPNF!EK17</f>
        <v>659.29117134000001</v>
      </c>
      <c r="ER29" s="15">
        <f>+[60]SPNF!EL17</f>
        <v>0</v>
      </c>
      <c r="ES29" s="15">
        <f>+[60]SPNF!EM17</f>
        <v>100</v>
      </c>
      <c r="ET29" s="15">
        <f>+[60]SPNF!EN17</f>
        <v>0</v>
      </c>
      <c r="EU29" s="15">
        <f>+[60]SPNF!EO17</f>
        <v>15.866430579999999</v>
      </c>
      <c r="EV29" s="15">
        <f>+[60]SPNF!EP17</f>
        <v>0</v>
      </c>
      <c r="EW29" s="15">
        <f>+[60]SPNF!EQ17</f>
        <v>0</v>
      </c>
      <c r="EX29" s="15">
        <f>+[60]SPNF!ER17</f>
        <v>0</v>
      </c>
      <c r="EY29" s="15">
        <f t="shared" si="10"/>
        <v>775.15760192000005</v>
      </c>
      <c r="EZ29" s="16"/>
      <c r="FA29" s="15">
        <f>+[60]SPNF!ES17</f>
        <v>0</v>
      </c>
      <c r="FB29" s="15">
        <f>+[60]SPNF!ET17</f>
        <v>0</v>
      </c>
      <c r="FC29" s="15">
        <f>+[60]SPNF!EU17</f>
        <v>0</v>
      </c>
      <c r="FD29" s="15">
        <f>+[60]SPNF!EV17</f>
        <v>0</v>
      </c>
      <c r="FE29" s="15">
        <f>+[60]SPNF!EW17</f>
        <v>0</v>
      </c>
      <c r="FF29" s="15">
        <f>+[60]SPNF!EX17</f>
        <v>0</v>
      </c>
      <c r="FG29" s="15">
        <f>+[60]SPNF!EY17</f>
        <v>0.40195622999999997</v>
      </c>
      <c r="FH29" s="15">
        <f>+[60]SPNF!EZ17</f>
        <v>0</v>
      </c>
      <c r="FI29" s="15">
        <f>+[60]SPNF!FA17</f>
        <v>0</v>
      </c>
      <c r="FJ29" s="15">
        <f>+[60]SPNF!FB17</f>
        <v>3.1968052299999998</v>
      </c>
      <c r="FK29" s="15">
        <f>+[60]SPNF!FC17</f>
        <v>0</v>
      </c>
      <c r="FL29" s="15">
        <f>+[60]SPNF!FD17</f>
        <v>1003.8100102000001</v>
      </c>
      <c r="FM29" s="15">
        <f t="shared" si="11"/>
        <v>1007.4087716600001</v>
      </c>
    </row>
    <row r="30" spans="2:169" ht="18" x14ac:dyDescent="0.25">
      <c r="B30" s="694" t="s">
        <v>739</v>
      </c>
      <c r="C30" s="15">
        <f>+[60]SPNF!Q18</f>
        <v>0</v>
      </c>
      <c r="D30" s="15">
        <f>+[60]SPNF!R18</f>
        <v>0</v>
      </c>
      <c r="E30" s="15">
        <f>+[60]SPNF!S18</f>
        <v>0</v>
      </c>
      <c r="F30" s="15">
        <f>+[60]SPNF!T18</f>
        <v>0</v>
      </c>
      <c r="G30" s="15">
        <f>+[60]SPNF!U18</f>
        <v>0</v>
      </c>
      <c r="H30" s="15">
        <f>+[60]SPNF!V18</f>
        <v>0</v>
      </c>
      <c r="I30" s="15">
        <f>+[60]SPNF!W18</f>
        <v>0</v>
      </c>
      <c r="J30" s="15">
        <f>+[60]SPNF!X18</f>
        <v>0</v>
      </c>
      <c r="K30" s="15">
        <f>+[60]SPNF!Y18</f>
        <v>0</v>
      </c>
      <c r="L30" s="15">
        <f>+[60]SPNF!Z18</f>
        <v>0</v>
      </c>
      <c r="M30" s="15">
        <f>+[60]SPNF!AA18</f>
        <v>0</v>
      </c>
      <c r="N30" s="15">
        <f>+[60]SPNF!AB18</f>
        <v>0</v>
      </c>
      <c r="O30" s="15">
        <f t="shared" si="0"/>
        <v>0</v>
      </c>
      <c r="P30" s="16"/>
      <c r="Q30" s="15">
        <f>+[60]SPNF!AC18</f>
        <v>0</v>
      </c>
      <c r="R30" s="15">
        <f>+[60]SPNF!AD18</f>
        <v>0</v>
      </c>
      <c r="S30" s="15">
        <f>+[60]SPNF!AE18</f>
        <v>0</v>
      </c>
      <c r="T30" s="15">
        <f>+[60]SPNF!AF18</f>
        <v>0</v>
      </c>
      <c r="U30" s="15">
        <f>+[60]SPNF!AG18</f>
        <v>0</v>
      </c>
      <c r="V30" s="15">
        <f>+[60]SPNF!AH18</f>
        <v>2000</v>
      </c>
      <c r="W30" s="15">
        <f>+[60]SPNF!AI18</f>
        <v>0</v>
      </c>
      <c r="X30" s="15">
        <f>+[60]SPNF!AJ18</f>
        <v>0</v>
      </c>
      <c r="Y30" s="15">
        <f>+[60]SPNF!AK18</f>
        <v>0</v>
      </c>
      <c r="Z30" s="15">
        <f>+[60]SPNF!AL18</f>
        <v>0</v>
      </c>
      <c r="AA30" s="15">
        <f>+[60]SPNF!AM18</f>
        <v>0</v>
      </c>
      <c r="AB30" s="15">
        <f>+[60]SPNF!AN18</f>
        <v>0</v>
      </c>
      <c r="AC30" s="15">
        <f t="shared" si="1"/>
        <v>2000</v>
      </c>
      <c r="AD30" s="16"/>
      <c r="AE30" s="15">
        <f>+[60]SPNF!AO18</f>
        <v>0</v>
      </c>
      <c r="AF30" s="15">
        <f>+[60]SPNF!AP18</f>
        <v>0</v>
      </c>
      <c r="AG30" s="15">
        <f>+[60]SPNF!AQ18</f>
        <v>750</v>
      </c>
      <c r="AH30" s="15">
        <f>+[60]SPNF!AR18</f>
        <v>0</v>
      </c>
      <c r="AI30" s="15">
        <f>+[60]SPNF!AS18</f>
        <v>750</v>
      </c>
      <c r="AJ30" s="15">
        <f>+[60]SPNF!AT18</f>
        <v>0</v>
      </c>
      <c r="AK30" s="15">
        <f>+[60]SPNF!AU18</f>
        <v>0</v>
      </c>
      <c r="AL30" s="15">
        <f>+[60]SPNF!AV18</f>
        <v>0</v>
      </c>
      <c r="AM30" s="15">
        <f>+[60]SPNF!AW18</f>
        <v>0</v>
      </c>
      <c r="AN30" s="15">
        <f>+[60]SPNF!AX18</f>
        <v>0</v>
      </c>
      <c r="AO30" s="15">
        <f>+[60]SPNF!AY18</f>
        <v>0</v>
      </c>
      <c r="AP30" s="15">
        <f>+[60]SPNF!AZ18</f>
        <v>0</v>
      </c>
      <c r="AQ30" s="15">
        <f t="shared" si="2"/>
        <v>1500</v>
      </c>
      <c r="AR30" s="16"/>
      <c r="AS30" s="15">
        <f>+[60]SPNF!BA18</f>
        <v>0</v>
      </c>
      <c r="AT30" s="15">
        <f>+[60]SPNF!BB18</f>
        <v>0</v>
      </c>
      <c r="AU30" s="15">
        <f>+[60]SPNF!BC18</f>
        <v>0</v>
      </c>
      <c r="AV30" s="15">
        <f>+[60]SPNF!BD18</f>
        <v>0</v>
      </c>
      <c r="AW30" s="15">
        <f>+[60]SPNF!BE18</f>
        <v>0</v>
      </c>
      <c r="AX30" s="15">
        <f>+[60]SPNF!BF18</f>
        <v>0</v>
      </c>
      <c r="AY30" s="15">
        <f>+[60]SPNF!BG18</f>
        <v>1000</v>
      </c>
      <c r="AZ30" s="15">
        <f>+[60]SPNF!BH18</f>
        <v>0</v>
      </c>
      <c r="BA30" s="15">
        <f>+[60]SPNF!BI18</f>
        <v>1000</v>
      </c>
      <c r="BB30" s="15">
        <f>+[60]SPNF!BJ18</f>
        <v>0</v>
      </c>
      <c r="BC30" s="15">
        <f>+[60]SPNF!BK18</f>
        <v>0</v>
      </c>
      <c r="BD30" s="15">
        <f>+[60]SPNF!BL18</f>
        <v>750</v>
      </c>
      <c r="BE30" s="15">
        <f t="shared" si="3"/>
        <v>2750</v>
      </c>
      <c r="BF30" s="16"/>
      <c r="BG30" s="15">
        <f>+[60]SPNF!BM18</f>
        <v>1000</v>
      </c>
      <c r="BH30" s="15">
        <f>+[60]SPNF!BN18</f>
        <v>670.56582880999997</v>
      </c>
      <c r="BI30" s="15">
        <f>+[60]SPNF!BO18</f>
        <v>0</v>
      </c>
      <c r="BJ30" s="15">
        <f>+[60]SPNF!BP18</f>
        <v>0</v>
      </c>
      <c r="BK30" s="15">
        <f>+[60]SPNF!BQ18</f>
        <v>1000</v>
      </c>
      <c r="BL30" s="15">
        <f>+[60]SPNF!BR18</f>
        <v>1000</v>
      </c>
      <c r="BM30" s="15">
        <f>+[60]SPNF!BS18</f>
        <v>0</v>
      </c>
      <c r="BN30" s="15">
        <f>+[60]SPNF!BT18</f>
        <v>0</v>
      </c>
      <c r="BO30" s="15">
        <f>+[60]SPNF!BU18</f>
        <v>0</v>
      </c>
      <c r="BP30" s="15">
        <f>+[60]SPNF!BV18</f>
        <v>2500</v>
      </c>
      <c r="BQ30" s="15">
        <f>+[60]SPNF!BW18</f>
        <v>300</v>
      </c>
      <c r="BR30" s="15">
        <f>+[60]SPNF!BX18</f>
        <v>0</v>
      </c>
      <c r="BS30" s="15">
        <f t="shared" si="4"/>
        <v>6470.5658288100003</v>
      </c>
      <c r="BT30" s="16"/>
      <c r="BU30" s="15">
        <f>+[60]SPNF!BY18</f>
        <v>3000</v>
      </c>
      <c r="BV30" s="15">
        <f>+[60]SPNF!BZ18</f>
        <v>0</v>
      </c>
      <c r="BW30" s="15">
        <f>+[60]SPNF!CA18</f>
        <v>0</v>
      </c>
      <c r="BX30" s="15">
        <f>+[60]SPNF!CB18</f>
        <v>0</v>
      </c>
      <c r="BY30" s="15">
        <f>+[60]SPNF!CC18</f>
        <v>0</v>
      </c>
      <c r="BZ30" s="15">
        <f>+[60]SPNF!CD18</f>
        <v>0</v>
      </c>
      <c r="CA30" s="15">
        <f>+[60]SPNF!CE18</f>
        <v>0</v>
      </c>
      <c r="CB30" s="15">
        <f>+[60]SPNF!CF18</f>
        <v>0</v>
      </c>
      <c r="CC30" s="15">
        <f>+[60]SPNF!CG18</f>
        <v>0</v>
      </c>
      <c r="CD30" s="15">
        <f>+[60]SPNF!CH18</f>
        <v>0</v>
      </c>
      <c r="CE30" s="15">
        <f>+[60]SPNF!CI18</f>
        <v>0</v>
      </c>
      <c r="CF30" s="15">
        <f>+[60]SPNF!CJ18</f>
        <v>0</v>
      </c>
      <c r="CG30" s="15">
        <f t="shared" si="5"/>
        <v>3000</v>
      </c>
      <c r="CH30" s="16"/>
      <c r="CI30" s="15">
        <f>+[60]SPNF!CK18</f>
        <v>1000</v>
      </c>
      <c r="CJ30" s="15">
        <f>+[60]SPNF!CL18</f>
        <v>0</v>
      </c>
      <c r="CK30" s="15">
        <f>+[60]SPNF!CM18</f>
        <v>0</v>
      </c>
      <c r="CL30" s="15">
        <f>+[60]SPNF!CN18</f>
        <v>0</v>
      </c>
      <c r="CM30" s="15">
        <f>+[60]SPNF!CO18</f>
        <v>0</v>
      </c>
      <c r="CN30" s="15">
        <f>+[60]SPNF!CP18</f>
        <v>1125</v>
      </c>
      <c r="CO30" s="15">
        <f>+[60]SPNF!CQ18</f>
        <v>0</v>
      </c>
      <c r="CP30" s="15">
        <f>+[60]SPNF!CR18</f>
        <v>0</v>
      </c>
      <c r="CQ30" s="15">
        <f>+[60]SPNF!CS18</f>
        <v>2000</v>
      </c>
      <c r="CR30" s="15">
        <f>+[60]SPNF!CT18</f>
        <v>0</v>
      </c>
      <c r="CS30" s="15">
        <f>+[60]SPNF!CU18</f>
        <v>0</v>
      </c>
      <c r="CT30" s="15">
        <f>+[60]SPNF!CV18</f>
        <v>0</v>
      </c>
      <c r="CU30" s="15">
        <f t="shared" si="6"/>
        <v>4125</v>
      </c>
      <c r="CV30" s="16"/>
      <c r="CW30" s="15">
        <f>+[60]SPNF!CW18</f>
        <v>400</v>
      </c>
      <c r="CX30" s="15">
        <f>+[60]SPNF!CX18</f>
        <v>0</v>
      </c>
      <c r="CY30" s="15">
        <f>+[60]SPNF!CY18</f>
        <v>0</v>
      </c>
      <c r="CZ30" s="15">
        <f>+[60]SPNF!CZ18</f>
        <v>0</v>
      </c>
      <c r="DA30" s="15">
        <f>+[60]SPNF!DA18</f>
        <v>0</v>
      </c>
      <c r="DB30" s="15">
        <f>+[60]SPNF!DB18</f>
        <v>0</v>
      </c>
      <c r="DC30" s="15">
        <f>+[60]SPNF!DC18</f>
        <v>0</v>
      </c>
      <c r="DD30" s="15">
        <f>+[60]SPNF!DD18</f>
        <v>1004.9419919999999</v>
      </c>
      <c r="DE30" s="15">
        <f>+[60]SPNF!DE18</f>
        <v>0</v>
      </c>
      <c r="DF30" s="15">
        <f>+[60]SPNF!DF18</f>
        <v>0</v>
      </c>
      <c r="DG30" s="15">
        <f>+[60]SPNF!DG18</f>
        <v>0</v>
      </c>
      <c r="DH30" s="15">
        <f>+[60]SPNF!DH18</f>
        <v>0</v>
      </c>
      <c r="DI30" s="15">
        <f t="shared" si="7"/>
        <v>1404.941992</v>
      </c>
      <c r="DJ30" s="16"/>
      <c r="DK30" s="15">
        <f>+[60]SPNF!DI18</f>
        <v>0</v>
      </c>
      <c r="DL30" s="15">
        <f>+[60]SPNF!DJ18</f>
        <v>0</v>
      </c>
      <c r="DM30" s="15">
        <f>+[60]SPNF!DK18</f>
        <v>0</v>
      </c>
      <c r="DN30" s="15">
        <f>+[60]SPNF!DL18</f>
        <v>0</v>
      </c>
      <c r="DO30" s="15">
        <f>+[60]SPNF!DM18</f>
        <v>0</v>
      </c>
      <c r="DP30" s="15">
        <f>+[60]SPNF!DN18</f>
        <v>0</v>
      </c>
      <c r="DQ30" s="15">
        <f>+[60]SPNF!DO18</f>
        <v>0</v>
      </c>
      <c r="DR30" s="15">
        <f>+[60]SPNF!DP18</f>
        <v>0</v>
      </c>
      <c r="DS30" s="15">
        <f>+[60]SPNF!DQ18</f>
        <v>0</v>
      </c>
      <c r="DT30" s="15">
        <f>+[60]SPNF!DR18</f>
        <v>0</v>
      </c>
      <c r="DU30" s="15">
        <f>+[60]SPNF!DS18</f>
        <v>0</v>
      </c>
      <c r="DV30" s="15">
        <f>+[60]SPNF!DT18</f>
        <v>0</v>
      </c>
      <c r="DW30" s="15">
        <f t="shared" si="8"/>
        <v>0</v>
      </c>
      <c r="DX30" s="16"/>
      <c r="DY30" s="15">
        <f>+[60]SPNF!DU18</f>
        <v>0</v>
      </c>
      <c r="DZ30" s="15">
        <f>+[60]SPNF!DV18</f>
        <v>0</v>
      </c>
      <c r="EA30" s="15">
        <f>+[60]SPNF!DW18</f>
        <v>0</v>
      </c>
      <c r="EB30" s="15">
        <f>+[60]SPNF!DX18</f>
        <v>0</v>
      </c>
      <c r="EC30" s="15">
        <f>+[60]SPNF!DY18</f>
        <v>0</v>
      </c>
      <c r="ED30" s="15">
        <f>+[60]SPNF!DZ18</f>
        <v>0</v>
      </c>
      <c r="EE30" s="15">
        <f>+[60]SPNF!EA18</f>
        <v>0</v>
      </c>
      <c r="EF30" s="15">
        <f>+[60]SPNF!EB18</f>
        <v>0</v>
      </c>
      <c r="EG30" s="15">
        <f>+[60]SPNF!EC18</f>
        <v>0</v>
      </c>
      <c r="EH30" s="15">
        <f>+[60]SPNF!ED18</f>
        <v>0</v>
      </c>
      <c r="EI30" s="15">
        <f>+[60]SPNF!EE18</f>
        <v>0</v>
      </c>
      <c r="EJ30" s="15">
        <f>+[60]SPNF!EF18</f>
        <v>0</v>
      </c>
      <c r="EK30" s="15">
        <f t="shared" si="9"/>
        <v>0</v>
      </c>
      <c r="EL30" s="16"/>
      <c r="EM30" s="15">
        <f>+[60]SPNF!EG18</f>
        <v>0</v>
      </c>
      <c r="EN30" s="15">
        <f>+[60]SPNF!EH18</f>
        <v>0</v>
      </c>
      <c r="EO30" s="15">
        <f>+[60]SPNF!EI18</f>
        <v>0</v>
      </c>
      <c r="EP30" s="15">
        <f>+[60]SPNF!EJ18</f>
        <v>0</v>
      </c>
      <c r="EQ30" s="15">
        <f>+[60]SPNF!EK18</f>
        <v>0</v>
      </c>
      <c r="ER30" s="15">
        <f>+[60]SPNF!EL18</f>
        <v>0</v>
      </c>
      <c r="ES30" s="15">
        <f>+[60]SPNF!EM18</f>
        <v>0</v>
      </c>
      <c r="ET30" s="15">
        <f>+[60]SPNF!EN18</f>
        <v>0</v>
      </c>
      <c r="EU30" s="15">
        <f>+[60]SPNF!EO18</f>
        <v>0</v>
      </c>
      <c r="EV30" s="15">
        <f>+[60]SPNF!EP18</f>
        <v>0</v>
      </c>
      <c r="EW30" s="15">
        <f>+[60]SPNF!EQ18</f>
        <v>0</v>
      </c>
      <c r="EX30" s="15">
        <f>+[60]SPNF!ER18</f>
        <v>0</v>
      </c>
      <c r="EY30" s="15">
        <f t="shared" si="10"/>
        <v>0</v>
      </c>
      <c r="EZ30" s="16"/>
      <c r="FA30" s="15">
        <f>+[60]SPNF!ES18</f>
        <v>0</v>
      </c>
      <c r="FB30" s="15">
        <f>+[60]SPNF!ET18</f>
        <v>0</v>
      </c>
      <c r="FC30" s="15">
        <f>+[60]SPNF!EU18</f>
        <v>0</v>
      </c>
      <c r="FD30" s="15">
        <f>+[60]SPNF!EV18</f>
        <v>0</v>
      </c>
      <c r="FE30" s="15">
        <f>+[60]SPNF!EW18</f>
        <v>0</v>
      </c>
      <c r="FF30" s="15">
        <f>+[60]SPNF!EX18</f>
        <v>0</v>
      </c>
      <c r="FG30" s="15">
        <f>+[60]SPNF!EY18</f>
        <v>0</v>
      </c>
      <c r="FH30" s="15">
        <f>+[60]SPNF!EZ18</f>
        <v>0</v>
      </c>
      <c r="FI30" s="15">
        <f>+[60]SPNF!FA18</f>
        <v>0</v>
      </c>
      <c r="FJ30" s="15">
        <f>+[60]SPNF!FB18</f>
        <v>0</v>
      </c>
      <c r="FK30" s="15">
        <f>+[60]SPNF!FC18</f>
        <v>0</v>
      </c>
      <c r="FL30" s="15">
        <f>+[60]SPNF!FD18</f>
        <v>0</v>
      </c>
      <c r="FM30" s="15">
        <f t="shared" si="11"/>
        <v>0</v>
      </c>
    </row>
    <row r="31" spans="2:169" ht="16.5" customHeight="1" x14ac:dyDescent="0.25">
      <c r="B31" s="698" t="s">
        <v>682</v>
      </c>
      <c r="C31" s="15">
        <f>+[60]SPNF!Q19</f>
        <v>0</v>
      </c>
      <c r="D31" s="15">
        <f>+[60]SPNF!R19</f>
        <v>0</v>
      </c>
      <c r="E31" s="15">
        <f>+[60]SPNF!S19</f>
        <v>0</v>
      </c>
      <c r="F31" s="15">
        <f>+[60]SPNF!T19</f>
        <v>0</v>
      </c>
      <c r="G31" s="15">
        <f>+[60]SPNF!U19</f>
        <v>0</v>
      </c>
      <c r="H31" s="15">
        <f>+[60]SPNF!V19</f>
        <v>0</v>
      </c>
      <c r="I31" s="15">
        <f>+[60]SPNF!W19</f>
        <v>0</v>
      </c>
      <c r="J31" s="15">
        <f>+[60]SPNF!X19</f>
        <v>0</v>
      </c>
      <c r="K31" s="15">
        <f>+[60]SPNF!Y19</f>
        <v>0</v>
      </c>
      <c r="L31" s="15">
        <f>+[60]SPNF!Z19</f>
        <v>0</v>
      </c>
      <c r="M31" s="15">
        <f>+[60]SPNF!AA19</f>
        <v>0</v>
      </c>
      <c r="N31" s="15">
        <f>+[60]SPNF!AB19</f>
        <v>0</v>
      </c>
      <c r="O31" s="15">
        <f t="shared" si="0"/>
        <v>0</v>
      </c>
      <c r="P31" s="16"/>
      <c r="Q31" s="15">
        <f>+[60]SPNF!AC19</f>
        <v>0</v>
      </c>
      <c r="R31" s="15">
        <f>+[60]SPNF!AD19</f>
        <v>0</v>
      </c>
      <c r="S31" s="15">
        <f>+[60]SPNF!AE19</f>
        <v>0</v>
      </c>
      <c r="T31" s="15">
        <f>+[60]SPNF!AF19</f>
        <v>0</v>
      </c>
      <c r="U31" s="15">
        <f>+[60]SPNF!AG19</f>
        <v>0</v>
      </c>
      <c r="V31" s="15">
        <f>+[60]SPNF!AH19</f>
        <v>0</v>
      </c>
      <c r="W31" s="15">
        <f>+[60]SPNF!AI19</f>
        <v>0</v>
      </c>
      <c r="X31" s="15">
        <f>+[60]SPNF!AJ19</f>
        <v>0</v>
      </c>
      <c r="Y31" s="15">
        <f>+[60]SPNF!AK19</f>
        <v>1000</v>
      </c>
      <c r="Z31" s="15">
        <f>+[60]SPNF!AL19</f>
        <v>0</v>
      </c>
      <c r="AA31" s="15">
        <f>+[60]SPNF!AM19</f>
        <v>0</v>
      </c>
      <c r="AB31" s="15">
        <f>+[60]SPNF!AN19</f>
        <v>0</v>
      </c>
      <c r="AC31" s="15">
        <f t="shared" si="1"/>
        <v>1000</v>
      </c>
      <c r="AD31" s="16"/>
      <c r="AE31" s="15">
        <f>+[60]SPNF!AO19</f>
        <v>0</v>
      </c>
      <c r="AF31" s="15">
        <f>+[60]SPNF!AP19</f>
        <v>0</v>
      </c>
      <c r="AG31" s="15">
        <f>+[60]SPNF!AQ19</f>
        <v>0</v>
      </c>
      <c r="AH31" s="15">
        <f>+[60]SPNF!AR19</f>
        <v>0</v>
      </c>
      <c r="AI31" s="15">
        <f>+[60]SPNF!AS19</f>
        <v>0</v>
      </c>
      <c r="AJ31" s="15">
        <f>+[60]SPNF!AT19</f>
        <v>0</v>
      </c>
      <c r="AK31" s="15">
        <f>+[60]SPNF!AU19</f>
        <v>0</v>
      </c>
      <c r="AL31" s="15">
        <f>+[60]SPNF!AV19</f>
        <v>0</v>
      </c>
      <c r="AM31" s="15">
        <f>+[60]SPNF!AW19</f>
        <v>0</v>
      </c>
      <c r="AN31" s="15">
        <f>+[60]SPNF!AX19</f>
        <v>0</v>
      </c>
      <c r="AO31" s="15">
        <f>+[60]SPNF!AY19</f>
        <v>0</v>
      </c>
      <c r="AP31" s="15">
        <f>+[60]SPNF!AZ19</f>
        <v>0</v>
      </c>
      <c r="AQ31" s="15">
        <f t="shared" si="2"/>
        <v>0</v>
      </c>
      <c r="AR31" s="16"/>
      <c r="AS31" s="15">
        <f>+[60]SPNF!BA19</f>
        <v>0</v>
      </c>
      <c r="AT31" s="15">
        <f>+[60]SPNF!BB19</f>
        <v>0</v>
      </c>
      <c r="AU31" s="15">
        <f>+[60]SPNF!BC19</f>
        <v>0</v>
      </c>
      <c r="AV31" s="15">
        <f>+[60]SPNF!BD19</f>
        <v>0</v>
      </c>
      <c r="AW31" s="15">
        <f>+[60]SPNF!BE19</f>
        <v>0</v>
      </c>
      <c r="AX31" s="15">
        <f>+[60]SPNF!BF19</f>
        <v>0</v>
      </c>
      <c r="AY31" s="15">
        <f>+[60]SPNF!BG19</f>
        <v>0</v>
      </c>
      <c r="AZ31" s="15">
        <f>+[60]SPNF!BH19</f>
        <v>0</v>
      </c>
      <c r="BA31" s="15">
        <f>+[60]SPNF!BI19</f>
        <v>0</v>
      </c>
      <c r="BB31" s="15">
        <f>+[60]SPNF!BJ19</f>
        <v>0</v>
      </c>
      <c r="BC31" s="15">
        <f>+[60]SPNF!BK19</f>
        <v>0</v>
      </c>
      <c r="BD31" s="15">
        <f>+[60]SPNF!BL19</f>
        <v>0</v>
      </c>
      <c r="BE31" s="15">
        <f t="shared" si="3"/>
        <v>0</v>
      </c>
      <c r="BF31" s="16"/>
      <c r="BG31" s="15">
        <f>+[60]SPNF!BM19</f>
        <v>0</v>
      </c>
      <c r="BH31" s="15">
        <f>+[60]SPNF!BN19</f>
        <v>0</v>
      </c>
      <c r="BI31" s="15">
        <f>+[60]SPNF!BO19</f>
        <v>0</v>
      </c>
      <c r="BJ31" s="15">
        <f>+[60]SPNF!BP19</f>
        <v>0</v>
      </c>
      <c r="BK31" s="15">
        <f>+[60]SPNF!BQ19</f>
        <v>0</v>
      </c>
      <c r="BL31" s="15">
        <f>+[60]SPNF!BR19</f>
        <v>0</v>
      </c>
      <c r="BM31" s="15">
        <f>+[60]SPNF!BS19</f>
        <v>0</v>
      </c>
      <c r="BN31" s="15">
        <f>+[60]SPNF!BT19</f>
        <v>0</v>
      </c>
      <c r="BO31" s="15">
        <f>+[60]SPNF!BU19</f>
        <v>0</v>
      </c>
      <c r="BP31" s="15">
        <f>+[60]SPNF!BV19</f>
        <v>0</v>
      </c>
      <c r="BQ31" s="15">
        <f>+[60]SPNF!BW19</f>
        <v>0</v>
      </c>
      <c r="BR31" s="15">
        <f>+[60]SPNF!BX19</f>
        <v>25</v>
      </c>
      <c r="BS31" s="15">
        <f t="shared" si="4"/>
        <v>25</v>
      </c>
      <c r="BT31" s="16"/>
      <c r="BU31" s="15">
        <f>+[60]SPNF!BY19</f>
        <v>0</v>
      </c>
      <c r="BV31" s="15">
        <f>+[60]SPNF!BZ19</f>
        <v>0</v>
      </c>
      <c r="BW31" s="15">
        <f>+[60]SPNF!CA19</f>
        <v>0</v>
      </c>
      <c r="BX31" s="15">
        <f>+[60]SPNF!CB19</f>
        <v>0</v>
      </c>
      <c r="BY31" s="15">
        <f>+[60]SPNF!CC19</f>
        <v>0</v>
      </c>
      <c r="BZ31" s="15">
        <f>+[60]SPNF!CD19</f>
        <v>0</v>
      </c>
      <c r="CA31" s="15">
        <f>+[60]SPNF!CE19</f>
        <v>0</v>
      </c>
      <c r="CB31" s="15">
        <f>+[60]SPNF!CF19</f>
        <v>0</v>
      </c>
      <c r="CC31" s="15">
        <f>+[60]SPNF!CG19</f>
        <v>0</v>
      </c>
      <c r="CD31" s="15">
        <f>+[60]SPNF!CH19</f>
        <v>0</v>
      </c>
      <c r="CE31" s="15">
        <f>+[60]SPNF!CI19</f>
        <v>0</v>
      </c>
      <c r="CF31" s="15">
        <f>+[60]SPNF!CJ19</f>
        <v>0</v>
      </c>
      <c r="CG31" s="15">
        <f t="shared" si="5"/>
        <v>0</v>
      </c>
      <c r="CH31" s="16"/>
      <c r="CI31" s="15">
        <f>+[60]SPNF!CK19</f>
        <v>0</v>
      </c>
      <c r="CJ31" s="15">
        <f>+[60]SPNF!CL19</f>
        <v>0</v>
      </c>
      <c r="CK31" s="15">
        <f>+[60]SPNF!CM19</f>
        <v>0</v>
      </c>
      <c r="CL31" s="15">
        <f>+[60]SPNF!CN19</f>
        <v>0</v>
      </c>
      <c r="CM31" s="15">
        <f>+[60]SPNF!CO19</f>
        <v>0</v>
      </c>
      <c r="CN31" s="15">
        <f>+[60]SPNF!CP19</f>
        <v>0</v>
      </c>
      <c r="CO31" s="15">
        <f>+[60]SPNF!CQ19</f>
        <v>0</v>
      </c>
      <c r="CP31" s="15">
        <f>+[60]SPNF!CR19</f>
        <v>0</v>
      </c>
      <c r="CQ31" s="15">
        <f>+[60]SPNF!CS19</f>
        <v>0</v>
      </c>
      <c r="CR31" s="15">
        <f>+[60]SPNF!CT19</f>
        <v>0</v>
      </c>
      <c r="CS31" s="15">
        <f>+[60]SPNF!CU19</f>
        <v>0</v>
      </c>
      <c r="CT31" s="15">
        <f>+[60]SPNF!CV19</f>
        <v>0</v>
      </c>
      <c r="CU31" s="15">
        <f t="shared" si="6"/>
        <v>0</v>
      </c>
      <c r="CV31" s="16"/>
      <c r="CW31" s="15">
        <f>+[60]SPNF!CW19</f>
        <v>0</v>
      </c>
      <c r="CX31" s="15">
        <f>+[60]SPNF!CX19</f>
        <v>0</v>
      </c>
      <c r="CY31" s="15">
        <f>+[60]SPNF!CY19</f>
        <v>0</v>
      </c>
      <c r="CZ31" s="15">
        <f>+[60]SPNF!CZ19</f>
        <v>0</v>
      </c>
      <c r="DA31" s="15">
        <f>+[60]SPNF!DA19</f>
        <v>0</v>
      </c>
      <c r="DB31" s="15">
        <f>+[60]SPNF!DB19</f>
        <v>0</v>
      </c>
      <c r="DC31" s="15">
        <f>+[60]SPNF!DC19</f>
        <v>0</v>
      </c>
      <c r="DD31" s="15">
        <f>+[60]SPNF!DD19</f>
        <v>0</v>
      </c>
      <c r="DE31" s="15">
        <f>+[60]SPNF!DE19</f>
        <v>0</v>
      </c>
      <c r="DF31" s="15">
        <f>+[60]SPNF!DF19</f>
        <v>0</v>
      </c>
      <c r="DG31" s="15">
        <f>+[60]SPNF!DG19</f>
        <v>0</v>
      </c>
      <c r="DH31" s="15">
        <f>+[60]SPNF!DH19</f>
        <v>0</v>
      </c>
      <c r="DI31" s="15">
        <f t="shared" si="7"/>
        <v>0</v>
      </c>
      <c r="DJ31" s="16"/>
      <c r="DK31" s="15">
        <f>+[60]SPNF!DI19</f>
        <v>0</v>
      </c>
      <c r="DL31" s="15">
        <f>+[60]SPNF!DJ19</f>
        <v>0</v>
      </c>
      <c r="DM31" s="15">
        <f>+[60]SPNF!DK19</f>
        <v>0</v>
      </c>
      <c r="DN31" s="15">
        <f>+[60]SPNF!DL19</f>
        <v>0</v>
      </c>
      <c r="DO31" s="15">
        <f>+[60]SPNF!DM19</f>
        <v>0</v>
      </c>
      <c r="DP31" s="15">
        <f>+[60]SPNF!DN19</f>
        <v>0</v>
      </c>
      <c r="DQ31" s="15">
        <f>+[60]SPNF!DO19</f>
        <v>0</v>
      </c>
      <c r="DR31" s="15">
        <f>+[60]SPNF!DP19</f>
        <v>0</v>
      </c>
      <c r="DS31" s="15">
        <f>+[60]SPNF!DQ19</f>
        <v>0</v>
      </c>
      <c r="DT31" s="15">
        <f>+[60]SPNF!DR19</f>
        <v>0</v>
      </c>
      <c r="DU31" s="15">
        <f>+[60]SPNF!DS19</f>
        <v>0</v>
      </c>
      <c r="DV31" s="15">
        <f>+[60]SPNF!DT19</f>
        <v>0</v>
      </c>
      <c r="DW31" s="15">
        <f t="shared" si="8"/>
        <v>0</v>
      </c>
      <c r="DX31" s="16"/>
      <c r="DY31" s="15">
        <f>+[60]SPNF!DU19</f>
        <v>0</v>
      </c>
      <c r="DZ31" s="15">
        <f>+[60]SPNF!DV19</f>
        <v>0</v>
      </c>
      <c r="EA31" s="15">
        <f>+[60]SPNF!DW19</f>
        <v>0</v>
      </c>
      <c r="EB31" s="15">
        <f>+[60]SPNF!DX19</f>
        <v>0</v>
      </c>
      <c r="EC31" s="15">
        <f>+[60]SPNF!DY19</f>
        <v>0</v>
      </c>
      <c r="ED31" s="15">
        <f>+[60]SPNF!DZ19</f>
        <v>0</v>
      </c>
      <c r="EE31" s="15">
        <f>+[60]SPNF!EA19</f>
        <v>0</v>
      </c>
      <c r="EF31" s="15">
        <f>+[60]SPNF!EB19</f>
        <v>0</v>
      </c>
      <c r="EG31" s="15">
        <f>+[60]SPNF!EC19</f>
        <v>0</v>
      </c>
      <c r="EH31" s="15">
        <f>+[60]SPNF!ED19</f>
        <v>0</v>
      </c>
      <c r="EI31" s="15">
        <f>+[60]SPNF!EE19</f>
        <v>0</v>
      </c>
      <c r="EJ31" s="15">
        <f>+[60]SPNF!EF19</f>
        <v>0</v>
      </c>
      <c r="EK31" s="15">
        <f t="shared" si="9"/>
        <v>0</v>
      </c>
      <c r="EL31" s="16"/>
      <c r="EM31" s="15">
        <f>+[60]SPNF!EG19</f>
        <v>0</v>
      </c>
      <c r="EN31" s="15">
        <f>+[60]SPNF!EH19</f>
        <v>0</v>
      </c>
      <c r="EO31" s="15">
        <f>+[60]SPNF!EI19</f>
        <v>0</v>
      </c>
      <c r="EP31" s="15">
        <f>+[60]SPNF!EJ19</f>
        <v>0</v>
      </c>
      <c r="EQ31" s="15">
        <f>+[60]SPNF!EK19</f>
        <v>0</v>
      </c>
      <c r="ER31" s="15">
        <f>+[60]SPNF!EL19</f>
        <v>0</v>
      </c>
      <c r="ES31" s="15">
        <f>+[60]SPNF!EM19</f>
        <v>0</v>
      </c>
      <c r="ET31" s="15">
        <f>+[60]SPNF!EN19</f>
        <v>0</v>
      </c>
      <c r="EU31" s="15">
        <f>+[60]SPNF!EO19</f>
        <v>0</v>
      </c>
      <c r="EV31" s="15">
        <f>+[60]SPNF!EP19</f>
        <v>0</v>
      </c>
      <c r="EW31" s="15">
        <f>+[60]SPNF!EQ19</f>
        <v>0</v>
      </c>
      <c r="EX31" s="15">
        <f>+[60]SPNF!ER19</f>
        <v>0</v>
      </c>
      <c r="EY31" s="15">
        <f t="shared" si="10"/>
        <v>0</v>
      </c>
      <c r="EZ31" s="16"/>
      <c r="FA31" s="15">
        <f>+[60]SPNF!ES19</f>
        <v>0</v>
      </c>
      <c r="FB31" s="15">
        <f>+[60]SPNF!ET19</f>
        <v>0</v>
      </c>
      <c r="FC31" s="15">
        <f>+[60]SPNF!EU19</f>
        <v>0</v>
      </c>
      <c r="FD31" s="15">
        <f>+[60]SPNF!EV19</f>
        <v>0</v>
      </c>
      <c r="FE31" s="15">
        <f>+[60]SPNF!EW19</f>
        <v>0</v>
      </c>
      <c r="FF31" s="15">
        <f>+[60]SPNF!EX19</f>
        <v>0</v>
      </c>
      <c r="FG31" s="15">
        <f>+[60]SPNF!EY19</f>
        <v>0</v>
      </c>
      <c r="FH31" s="15">
        <f>+[60]SPNF!EZ19</f>
        <v>0</v>
      </c>
      <c r="FI31" s="15">
        <f>+[60]SPNF!FA19</f>
        <v>0</v>
      </c>
      <c r="FJ31" s="15">
        <f>+[60]SPNF!FB19</f>
        <v>0</v>
      </c>
      <c r="FK31" s="15">
        <f>+[60]SPNF!FC19</f>
        <v>0</v>
      </c>
      <c r="FL31" s="15">
        <f>+[60]SPNF!FD19</f>
        <v>0</v>
      </c>
      <c r="FM31" s="15">
        <f t="shared" si="11"/>
        <v>0</v>
      </c>
    </row>
    <row r="32" spans="2:169" ht="18.95" customHeight="1" x14ac:dyDescent="0.25">
      <c r="B32" s="694" t="s">
        <v>17</v>
      </c>
      <c r="C32" s="15">
        <f>+[59]Desembolsos!S113+[59]Desembolsos!S117</f>
        <v>0</v>
      </c>
      <c r="D32" s="15">
        <f>+[59]Desembolsos!T113+[59]Desembolsos!T117</f>
        <v>0</v>
      </c>
      <c r="E32" s="15">
        <f>+[59]Desembolsos!U113+[59]Desembolsos!U117</f>
        <v>0</v>
      </c>
      <c r="F32" s="15">
        <f>+[59]Desembolsos!V113+[59]Desembolsos!V117</f>
        <v>0</v>
      </c>
      <c r="G32" s="15">
        <f>+[59]Desembolsos!W113+[59]Desembolsos!W117</f>
        <v>0</v>
      </c>
      <c r="H32" s="15">
        <f>+[59]Desembolsos!X113+[59]Desembolsos!X117</f>
        <v>0</v>
      </c>
      <c r="I32" s="15">
        <f>+[59]Desembolsos!Y113+[59]Desembolsos!Y117</f>
        <v>0</v>
      </c>
      <c r="J32" s="15">
        <f>+[59]Desembolsos!Z113+[59]Desembolsos!Z117</f>
        <v>1200</v>
      </c>
      <c r="K32" s="15">
        <f>+[59]Desembolsos!AA113+[59]Desembolsos!AA117</f>
        <v>0</v>
      </c>
      <c r="L32" s="15">
        <f>+[59]Desembolsos!AB113+[59]Desembolsos!AB117</f>
        <v>0</v>
      </c>
      <c r="M32" s="15">
        <f>+[59]Desembolsos!AC113+[59]Desembolsos!AC117</f>
        <v>0</v>
      </c>
      <c r="N32" s="15">
        <f>+[59]Desembolsos!AD113+[59]Desembolsos!AD117</f>
        <v>700</v>
      </c>
      <c r="O32" s="15">
        <f t="shared" si="0"/>
        <v>1900</v>
      </c>
      <c r="P32" s="16"/>
      <c r="Q32" s="15">
        <f>+[59]Desembolsos!AE113+[59]Desembolsos!AE117</f>
        <v>0</v>
      </c>
      <c r="R32" s="15">
        <f>+[59]Desembolsos!AF113+[59]Desembolsos!AF117</f>
        <v>0</v>
      </c>
      <c r="S32" s="15">
        <f>+[59]Desembolsos!AG113+[59]Desembolsos!AG117</f>
        <v>0</v>
      </c>
      <c r="T32" s="15">
        <f>+[59]Desembolsos!AH113+[59]Desembolsos!AH117</f>
        <v>0</v>
      </c>
      <c r="U32" s="15">
        <f>+[59]Desembolsos!AI113+[59]Desembolsos!AI117</f>
        <v>0</v>
      </c>
      <c r="V32" s="15">
        <f>+[59]Desembolsos!AJ113+[59]Desembolsos!AJ117</f>
        <v>400</v>
      </c>
      <c r="W32" s="15">
        <f>+[59]Desembolsos!AK113+[59]Desembolsos!AK117</f>
        <v>0</v>
      </c>
      <c r="X32" s="15">
        <f>+[59]Desembolsos!AL113+[59]Desembolsos!AL117</f>
        <v>700</v>
      </c>
      <c r="Y32" s="15">
        <f>+[59]Desembolsos!AM113+[59]Desembolsos!AM117</f>
        <v>0</v>
      </c>
      <c r="Z32" s="15">
        <f>+[59]Desembolsos!AN113+[59]Desembolsos!AN117</f>
        <v>0</v>
      </c>
      <c r="AA32" s="15">
        <f>+[59]Desembolsos!AO113+[59]Desembolsos!AO117</f>
        <v>0</v>
      </c>
      <c r="AB32" s="15">
        <f>+[59]Desembolsos!AP113+[59]Desembolsos!AP117</f>
        <v>500</v>
      </c>
      <c r="AC32" s="15">
        <f t="shared" si="1"/>
        <v>1600</v>
      </c>
      <c r="AD32" s="16"/>
      <c r="AE32" s="15">
        <f>+[59]Desembolsos!AQ113+IF([59]mFlows!AQ117&gt;0,[59]mFlows!AQ117,0)</f>
        <v>0</v>
      </c>
      <c r="AF32" s="15">
        <f>+[59]Desembolsos!AR113+IF([59]mFlows!AR117&gt;0,[59]mFlows!AR117,0)</f>
        <v>0</v>
      </c>
      <c r="AG32" s="15">
        <f>+[59]Desembolsos!AS113+IF([59]mFlows!AS117&gt;0,[59]mFlows!AS117,0)</f>
        <v>0</v>
      </c>
      <c r="AH32" s="15">
        <f>+[59]Desembolsos!AT113+IF([59]mFlows!AT117&gt;0,[59]mFlows!AT117,0)</f>
        <v>0</v>
      </c>
      <c r="AI32" s="15">
        <f>+[59]Desembolsos!AU113+IF([59]mFlows!AU117&gt;0,[59]mFlows!AU117,0)</f>
        <v>400</v>
      </c>
      <c r="AJ32" s="15">
        <f>+[59]Desembolsos!AV113+IF([59]mFlows!AV117&gt;0,[59]mFlows!AV117,0)</f>
        <v>1000</v>
      </c>
      <c r="AK32" s="15">
        <f>+[59]Desembolsos!AW113+IF([59]mFlows!AW117&gt;0,[59]mFlows!AW117,0)</f>
        <v>0</v>
      </c>
      <c r="AL32" s="15">
        <f>+[59]Desembolsos!AX113+IF([59]mFlows!AX117&gt;0,[59]mFlows!AX117,0)</f>
        <v>0</v>
      </c>
      <c r="AM32" s="15">
        <f>+[59]Desembolsos!AY113+IF([59]mFlows!AY117&gt;0,[59]mFlows!AY117,0)</f>
        <v>0</v>
      </c>
      <c r="AN32" s="15">
        <f>+[59]Desembolsos!AZ113+IF([59]mFlows!AZ117&gt;0,[59]mFlows!AZ117,0)</f>
        <v>0</v>
      </c>
      <c r="AO32" s="15">
        <f>+[59]Desembolsos!BA113+IF([59]mFlows!BA117&gt;0,[59]mFlows!BA117,0)</f>
        <v>0</v>
      </c>
      <c r="AP32" s="15">
        <f>+[59]Desembolsos!BB113+IF([59]mFlows!BB117&gt;0,[59]mFlows!BB117,0)</f>
        <v>935</v>
      </c>
      <c r="AQ32" s="15">
        <f t="shared" si="2"/>
        <v>2335</v>
      </c>
      <c r="AR32" s="16"/>
      <c r="AS32" s="15">
        <f>+[59]Desembolsos!BC113+IF([59]mFlows!BC117&gt;0,[59]mFlows!BC117,0)</f>
        <v>500</v>
      </c>
      <c r="AT32" s="15">
        <f>+[59]Desembolsos!BD113+IF([59]mFlows!BD117&gt;0,[59]mFlows!BD117,0)</f>
        <v>0</v>
      </c>
      <c r="AU32" s="15">
        <f>+[59]Desembolsos!BE113+IF([59]mFlows!BE117&gt;0,[59]mFlows!BE117,0)</f>
        <v>0</v>
      </c>
      <c r="AV32" s="15">
        <f>+[59]Desembolsos!BF113+IF([59]mFlows!BF117&gt;0,[59]mFlows!BF117,0)</f>
        <v>0</v>
      </c>
      <c r="AW32" s="15">
        <f>+[59]Desembolsos!BG113+IF([59]mFlows!BG117&gt;0,[59]mFlows!BG117,0)</f>
        <v>0</v>
      </c>
      <c r="AX32" s="15">
        <f>+[59]Desembolsos!BH113+IF([59]mFlows!BH117&gt;0,[59]mFlows!BH117,0)</f>
        <v>400</v>
      </c>
      <c r="AY32" s="15">
        <f>+[59]Desembolsos!BI113+IF([59]mFlows!BI117&gt;0,[59]mFlows!BI117,0)</f>
        <v>0</v>
      </c>
      <c r="AZ32" s="15">
        <f>+[59]Desembolsos!BJ113+IF([59]mFlows!BJ117&gt;0,[59]mFlows!BJ117,0)</f>
        <v>0</v>
      </c>
      <c r="BA32" s="15">
        <f>+[59]Desembolsos!BK113+IF([59]mFlows!BK117&gt;0,[59]mFlows!BK117,0)</f>
        <v>0</v>
      </c>
      <c r="BB32" s="15">
        <f>+[59]Desembolsos!BL113+IF([59]mFlows!BL117&gt;0,[59]mFlows!BL117,0)</f>
        <v>325</v>
      </c>
      <c r="BC32" s="15">
        <f>+[59]Desembolsos!BM113+IF([59]mFlows!BM117&gt;0,[59]mFlows!BM117,0)</f>
        <v>0</v>
      </c>
      <c r="BD32" s="15">
        <f>+[59]Desembolsos!BN113+IF([59]mFlows!BN117&gt;0,[59]mFlows!BN117,0)</f>
        <v>900</v>
      </c>
      <c r="BE32" s="15">
        <f t="shared" si="3"/>
        <v>2125</v>
      </c>
      <c r="BF32" s="16"/>
      <c r="BG32" s="15">
        <f>+[59]Desembolsos!BO113+IF([59]mFlows!BO117&gt;0,[59]mFlows!BO117,0)</f>
        <v>0</v>
      </c>
      <c r="BH32" s="15">
        <f>+[59]Desembolsos!BP113+IF([59]mFlows!BP117&gt;0,[59]mFlows!BP117,0)</f>
        <v>0</v>
      </c>
      <c r="BI32" s="15">
        <f>+[59]Desembolsos!BQ113+IF([59]mFlows!BQ117&gt;0,[59]mFlows!BQ117,0)</f>
        <v>0</v>
      </c>
      <c r="BJ32" s="15">
        <f>+[59]Desembolsos!BR113+IF([59]mFlows!BR117&gt;0,[59]mFlows!BR117,0)</f>
        <v>0</v>
      </c>
      <c r="BK32" s="15">
        <f>+[59]Desembolsos!BS113+IF([59]mFlows!BS117&gt;0,[59]mFlows!BS117,0)</f>
        <v>0</v>
      </c>
      <c r="BL32" s="15">
        <f>+[59]Desembolsos!BT113+IF([59]mFlows!BT117&gt;0,[59]mFlows!BT117,0)</f>
        <v>400</v>
      </c>
      <c r="BM32" s="15">
        <f>+[59]Desembolsos!BU113+IF([59]mFlows!BU117&gt;0,[59]mFlows!BU117,0)</f>
        <v>0</v>
      </c>
      <c r="BN32" s="15">
        <f>+[59]Desembolsos!BV113+IF([59]mFlows!BV117&gt;0,[59]mFlows!BV117,0)</f>
        <v>0</v>
      </c>
      <c r="BO32" s="15">
        <f>+[59]Desembolsos!BW113+IF([59]mFlows!BW117&gt;0,[59]mFlows!BW117,0)</f>
        <v>0</v>
      </c>
      <c r="BP32" s="15">
        <f>+[59]Desembolsos!BX113+IF([59]mFlows!BX117&gt;0,[59]mFlows!BX117,0)</f>
        <v>0</v>
      </c>
      <c r="BQ32" s="15">
        <f>+[59]Desembolsos!BY113+IF([59]mFlows!BY117&gt;0,[59]mFlows!BY117,0)</f>
        <v>0</v>
      </c>
      <c r="BR32" s="15">
        <f>+[59]Desembolsos!BZ113+IF([59]mFlows!BZ117&gt;0,[59]mFlows!BZ117,0)</f>
        <v>0</v>
      </c>
      <c r="BS32" s="15">
        <f t="shared" si="4"/>
        <v>400</v>
      </c>
      <c r="BT32" s="16"/>
      <c r="BU32" s="15">
        <f>+[59]Desembolsos!CA113+IF([59]mFlows!CA117&gt;0,[59]mFlows!CA117,0)</f>
        <v>400</v>
      </c>
      <c r="BV32" s="15">
        <f>+[59]Desembolsos!CB113+IF([59]mFlows!CB117&gt;0,[59]mFlows!CB117,0)</f>
        <v>0</v>
      </c>
      <c r="BW32" s="15">
        <f>+[59]Desembolsos!CC113+IF([59]mFlows!CC117&gt;0,[59]mFlows!CC117,0)</f>
        <v>0</v>
      </c>
      <c r="BX32" s="15">
        <f>+[59]Desembolsos!CD113+IF([59]mFlows!CD117&gt;0,[59]mFlows!CD117,0)</f>
        <v>0</v>
      </c>
      <c r="BY32" s="15">
        <f>+[59]Desembolsos!CE113+IF([59]mFlows!CE117&gt;0,[59]mFlows!CE117,0)</f>
        <v>0</v>
      </c>
      <c r="BZ32" s="15">
        <f>+[59]Desembolsos!CF113+IF([59]mFlows!CF117&gt;0,[59]mFlows!CF117,0)</f>
        <v>0</v>
      </c>
      <c r="CA32" s="15">
        <f>+[59]Desembolsos!CG113+IF([59]mFlows!CG117&gt;0,[59]mFlows!CG117,0)</f>
        <v>0</v>
      </c>
      <c r="CB32" s="15">
        <f>+[59]Desembolsos!CH113+IF([59]mFlows!CH117&gt;0,[59]mFlows!CH117,0)</f>
        <v>0</v>
      </c>
      <c r="CC32" s="15">
        <f>+[59]Desembolsos!CI113+IF([59]mFlows!CI117&gt;0,[59]mFlows!CI117,0)</f>
        <v>295</v>
      </c>
      <c r="CD32" s="15">
        <f>+[59]Desembolsos!CJ113+IF([59]mFlows!CJ117&gt;0,[59]mFlows!CJ117,0)</f>
        <v>0</v>
      </c>
      <c r="CE32" s="15">
        <f>+[59]Desembolsos!CK113+IF([59]mFlows!CK117&gt;0,[59]mFlows!CK117,0)</f>
        <v>0</v>
      </c>
      <c r="CF32" s="15">
        <f>+[59]Desembolsos!CL113+IF([59]mFlows!CL117&gt;0,[59]mFlows!CL117,0)</f>
        <v>0</v>
      </c>
      <c r="CG32" s="15">
        <f t="shared" si="5"/>
        <v>695</v>
      </c>
      <c r="CH32" s="16"/>
      <c r="CI32" s="15">
        <f>+[59]Desembolsos!CM113+IF([59]mFlows!CM117&gt;0,[59]mFlows!CM117,0)</f>
        <v>0</v>
      </c>
      <c r="CJ32" s="15">
        <f>+[59]Desembolsos!CN113+IF([59]mFlows!CN117&gt;0,[59]mFlows!CN117,0)</f>
        <v>0</v>
      </c>
      <c r="CK32" s="15">
        <f>+[59]Desembolsos!CO113+IF([59]mFlows!CO117&gt;0,[59]mFlows!CO117,0)</f>
        <v>200</v>
      </c>
      <c r="CL32" s="15">
        <f>+[59]Desembolsos!CP113+IF([59]mFlows!CP117&gt;0,[59]mFlows!CP117,0)</f>
        <v>0</v>
      </c>
      <c r="CM32" s="15">
        <f>+[59]Desembolsos!CQ113+IF([59]mFlows!CQ117&gt;0,[59]mFlows!CQ117,0)</f>
        <v>0</v>
      </c>
      <c r="CN32" s="15">
        <f>+[59]Desembolsos!CR113+IF([59]mFlows!CR117&gt;0,[59]mFlows!CR117,0)</f>
        <v>0</v>
      </c>
      <c r="CO32" s="15">
        <f>+[59]Desembolsos!CS113+IF([59]mFlows!CS117&gt;0,[59]mFlows!CS117,0)</f>
        <v>180</v>
      </c>
      <c r="CP32" s="15">
        <f>+[59]Desembolsos!CT113+IF([59]mFlows!CT117&gt;0,[59]mFlows!CT117,0)</f>
        <v>0</v>
      </c>
      <c r="CQ32" s="15">
        <f>+[59]Desembolsos!CU113+IF([59]mFlows!CU117&gt;0,[59]mFlows!CU117,0)</f>
        <v>65</v>
      </c>
      <c r="CR32" s="15">
        <f>+[59]Desembolsos!CV113+IF([59]mFlows!CV117&gt;0,[59]mFlows!CV117,0)</f>
        <v>0</v>
      </c>
      <c r="CS32" s="15">
        <f>+[59]Desembolsos!CW113+IF([59]mFlows!CW117&gt;0,[59]mFlows!CW117,0)</f>
        <v>0</v>
      </c>
      <c r="CT32" s="15">
        <f>+[59]Desembolsos!CX113+IF([59]mFlows!CX117&gt;0,[59]mFlows!CX117,0)</f>
        <v>0</v>
      </c>
      <c r="CU32" s="15">
        <f t="shared" si="6"/>
        <v>445</v>
      </c>
      <c r="CV32" s="16"/>
      <c r="CW32" s="15">
        <f>+[59]Desembolsos!CY113+IF([59]mFlows!CY117&gt;0,[59]mFlows!CY117,0)</f>
        <v>0</v>
      </c>
      <c r="CX32" s="15">
        <f>+[59]Desembolsos!CZ113+IF([59]mFlows!CZ117&gt;0,[59]mFlows!CZ117,0)</f>
        <v>0</v>
      </c>
      <c r="CY32" s="15">
        <f>+[59]Desembolsos!DA113+IF([59]mFlows!DA117&gt;0,[59]mFlows!DA117,0)</f>
        <v>0</v>
      </c>
      <c r="CZ32" s="15">
        <f>+[59]Desembolsos!DB113+IF([59]mFlows!DB117&gt;0,[59]mFlows!DB117,0)</f>
        <v>0</v>
      </c>
      <c r="DA32" s="15">
        <f>+[59]Desembolsos!DC113+IF([59]mFlows!DC117&gt;0,[59]mFlows!DC117,0)</f>
        <v>0</v>
      </c>
      <c r="DB32" s="15">
        <f>+[59]Desembolsos!DD113+IF([59]mFlows!DD117&gt;0,[59]mFlows!DD117,0)</f>
        <v>0</v>
      </c>
      <c r="DC32" s="15">
        <f>+[59]Desembolsos!DE113+IF([59]mFlows!DE117&gt;0,[59]mFlows!DE117,0)</f>
        <v>0</v>
      </c>
      <c r="DD32" s="15">
        <f>+[59]Desembolsos!DF113+IF([59]mFlows!DF117&gt;0,[59]mFlows!DF117,0)</f>
        <v>0</v>
      </c>
      <c r="DE32" s="15">
        <f>+[59]Desembolsos!DG113+IF([59]mFlows!DG117&gt;0,[59]mFlows!DG117,0)</f>
        <v>0</v>
      </c>
      <c r="DF32" s="15">
        <f>+[59]Desembolsos!DH113+IF([59]mFlows!DH117&gt;0,[59]mFlows!DH117,0)</f>
        <v>0</v>
      </c>
      <c r="DG32" s="15">
        <f>+[59]Desembolsos!DI113+IF([59]mFlows!DI117&gt;0,[59]mFlows!DI117,0)</f>
        <v>0</v>
      </c>
      <c r="DH32" s="15">
        <f>+[59]Desembolsos!DJ113+IF([59]mFlows!DJ117&gt;0,[59]mFlows!DJ117,0)</f>
        <v>0</v>
      </c>
      <c r="DI32" s="15">
        <f t="shared" si="7"/>
        <v>0</v>
      </c>
      <c r="DJ32" s="16"/>
      <c r="DK32" s="15">
        <f>+[59]Desembolsos!DK113+IF([59]mFlows!DK117&gt;0,[59]mFlows!DK117,0)</f>
        <v>0</v>
      </c>
      <c r="DL32" s="15">
        <f>+[59]Desembolsos!DL113+IF([59]mFlows!DL117&gt;0,[59]mFlows!DL117,0)</f>
        <v>0</v>
      </c>
      <c r="DM32" s="15">
        <f>+[59]Desembolsos!DM113+IF([59]mFlows!DM117&gt;0,[59]mFlows!DM117,0)</f>
        <v>0</v>
      </c>
      <c r="DN32" s="15">
        <f>+[59]Desembolsos!DN113+IF([59]mFlows!DN117&gt;0,[59]mFlows!DN117,0)</f>
        <v>0</v>
      </c>
      <c r="DO32" s="15">
        <f>+[59]Desembolsos!DO113+IF([59]mFlows!DO117&gt;0,[59]mFlows!DO117,0)</f>
        <v>0</v>
      </c>
      <c r="DP32" s="15">
        <f>+[59]Desembolsos!DP113+IF([59]mFlows!DP117&gt;0,[59]mFlows!DP117,0)</f>
        <v>0</v>
      </c>
      <c r="DQ32" s="15">
        <f>+[59]Desembolsos!DQ113+IF([59]mFlows!DQ117&gt;0,[59]mFlows!DQ117,0)</f>
        <v>0</v>
      </c>
      <c r="DR32" s="15">
        <f>+[59]Desembolsos!DR113+IF([59]mFlows!DR117&gt;0,[59]mFlows!DR117,0)</f>
        <v>0</v>
      </c>
      <c r="DS32" s="15">
        <f>+[59]Desembolsos!DS113+IF([59]mFlows!DS117&gt;0,[59]mFlows!DS117,0)</f>
        <v>0</v>
      </c>
      <c r="DT32" s="15">
        <f>+[59]Desembolsos!DT113+IF([59]mFlows!DT117&gt;0,[59]mFlows!DT117,0)</f>
        <v>0</v>
      </c>
      <c r="DU32" s="15">
        <f>+[59]Desembolsos!DU113+IF([59]mFlows!DU117&gt;0,[59]mFlows!DU117,0)</f>
        <v>0</v>
      </c>
      <c r="DV32" s="15">
        <f>+[59]Desembolsos!DV113+IF([59]mFlows!DV117&gt;0,[59]mFlows!DV117,0)</f>
        <v>0</v>
      </c>
      <c r="DW32" s="15">
        <f t="shared" si="8"/>
        <v>0</v>
      </c>
      <c r="DX32" s="16"/>
      <c r="DY32" s="15">
        <f>+[59]Desembolsos!DW113+IF([59]mFlows!DW117&gt;0,[59]mFlows!DW117,0)</f>
        <v>0</v>
      </c>
      <c r="DZ32" s="15">
        <f>+[59]Desembolsos!DX113+IF([59]mFlows!DX117&gt;0,[59]mFlows!DX117,0)</f>
        <v>0</v>
      </c>
      <c r="EA32" s="15">
        <f>+[59]Desembolsos!DY113+IF([59]mFlows!DY117&gt;0,[59]mFlows!DY117,0)</f>
        <v>0</v>
      </c>
      <c r="EB32" s="15">
        <f>+[59]Desembolsos!DZ113+IF([59]mFlows!DZ117&gt;0,[59]mFlows!DZ117,0)</f>
        <v>0</v>
      </c>
      <c r="EC32" s="15">
        <f>+[59]Desembolsos!EA113+IF([59]mFlows!EA117&gt;0,[59]mFlows!EA117,0)</f>
        <v>0</v>
      </c>
      <c r="ED32" s="15">
        <f>+[59]Desembolsos!EB113+IF([59]mFlows!EB117&gt;0,[59]mFlows!EB117,0)</f>
        <v>0</v>
      </c>
      <c r="EE32" s="15">
        <f>+[59]Desembolsos!EC113+IF([59]mFlows!EC117&gt;0,[59]mFlows!EC117,0)</f>
        <v>0</v>
      </c>
      <c r="EF32" s="15">
        <f>+[59]Desembolsos!ED113+IF([59]mFlows!ED117&gt;0,[59]mFlows!ED117,0)</f>
        <v>0</v>
      </c>
      <c r="EG32" s="15">
        <f>+[59]Desembolsos!EE113+IF([59]mFlows!EE117&gt;0,[59]mFlows!EE117,0)</f>
        <v>0</v>
      </c>
      <c r="EH32" s="15">
        <f>+[59]Desembolsos!EF113+IF([59]mFlows!EF117&gt;0,[59]mFlows!EF117,0)</f>
        <v>0</v>
      </c>
      <c r="EI32" s="15">
        <f>+[59]Desembolsos!EG113+IF([59]mFlows!EG117&gt;0,[59]mFlows!EG117,0)</f>
        <v>0</v>
      </c>
      <c r="EJ32" s="15">
        <f>+[59]Desembolsos!EH113+IF([59]mFlows!EH117&gt;0,[59]mFlows!EH117,0)</f>
        <v>0</v>
      </c>
      <c r="EK32" s="15">
        <f t="shared" si="9"/>
        <v>0</v>
      </c>
      <c r="EL32" s="16"/>
      <c r="EM32" s="15">
        <f>+[59]Desembolsos!EI113+IF([59]mFlows!EI117&gt;0,[59]mFlows!EI117,0)</f>
        <v>0</v>
      </c>
      <c r="EN32" s="15">
        <f>+[59]Desembolsos!EJ113+IF([59]mFlows!EJ117&gt;0,[59]mFlows!EJ117,0)</f>
        <v>0</v>
      </c>
      <c r="EO32" s="15">
        <f>+[59]Desembolsos!EK113+IF([59]mFlows!EK117&gt;0,[59]mFlows!EK117,0)</f>
        <v>0</v>
      </c>
      <c r="EP32" s="15">
        <f>+[59]Desembolsos!EL113+IF([59]mFlows!EL117&gt;0,[59]mFlows!EL117,0)</f>
        <v>0</v>
      </c>
      <c r="EQ32" s="15">
        <f>+[59]Desembolsos!EM113+IF([59]mFlows!EM117&gt;0,[59]mFlows!EM117,0)</f>
        <v>0</v>
      </c>
      <c r="ER32" s="15">
        <f>+[59]Desembolsos!EN113+IF([59]mFlows!EN117&gt;0,[59]mFlows!EN117,0)</f>
        <v>0</v>
      </c>
      <c r="ES32" s="15">
        <f>+[59]Desembolsos!EO113+IF([59]mFlows!EO117&gt;0,[59]mFlows!EO117,0)</f>
        <v>0</v>
      </c>
      <c r="ET32" s="15">
        <f>+[59]Desembolsos!EP113+IF([59]mFlows!EP117&gt;0,[59]mFlows!EP117,0)</f>
        <v>0</v>
      </c>
      <c r="EU32" s="15">
        <f>+[59]Desembolsos!EQ113+IF([59]mFlows!EQ117&gt;0,[59]mFlows!EQ117,0)</f>
        <v>0</v>
      </c>
      <c r="EV32" s="15">
        <f>+[59]Desembolsos!ER113+IF([59]mFlows!ER117&gt;0,[59]mFlows!ER117,0)</f>
        <v>0</v>
      </c>
      <c r="EW32" s="15">
        <f>+[59]Desembolsos!ES113+IF([59]mFlows!ES117&gt;0,[59]mFlows!ES117,0)</f>
        <v>0</v>
      </c>
      <c r="EX32" s="15">
        <f>+[59]Desembolsos!ET113+IF([59]mFlows!ET117&gt;0,[59]mFlows!ET117,0)</f>
        <v>0</v>
      </c>
      <c r="EY32" s="15">
        <f t="shared" si="10"/>
        <v>0</v>
      </c>
      <c r="EZ32" s="16"/>
      <c r="FA32" s="15">
        <f>+[59]Desembolsos!EU113+IF([59]mFlows!EU117&gt;0,[59]mFlows!EU117,0)</f>
        <v>0</v>
      </c>
      <c r="FB32" s="15">
        <f>+[59]Desembolsos!EV113+IF([59]mFlows!EV117&gt;0,[59]mFlows!EV117,0)</f>
        <v>0</v>
      </c>
      <c r="FC32" s="15">
        <f>+[59]Desembolsos!EW113+IF([59]mFlows!EW117&gt;0,[59]mFlows!EW117,0)</f>
        <v>0</v>
      </c>
      <c r="FD32" s="15">
        <f>+[59]Desembolsos!EX113+IF([59]mFlows!EX117&gt;0,[59]mFlows!EX117,0)</f>
        <v>0</v>
      </c>
      <c r="FE32" s="15">
        <f>+[59]Desembolsos!EY113+IF([59]mFlows!EY117&gt;0,[59]mFlows!EY117,0)</f>
        <v>0</v>
      </c>
      <c r="FF32" s="15">
        <f>+[59]Desembolsos!EZ113+IF([59]mFlows!EZ117&gt;0,[59]mFlows!EZ117,0)</f>
        <v>0</v>
      </c>
      <c r="FG32" s="15">
        <f>+[59]Desembolsos!FA113+IF([59]mFlows!FA117&gt;0,[59]mFlows!FA117,0)</f>
        <v>0</v>
      </c>
      <c r="FH32" s="15">
        <f>+[59]Desembolsos!FB113+IF([59]mFlows!FB117&gt;0,[59]mFlows!FB117,0)</f>
        <v>0</v>
      </c>
      <c r="FI32" s="15">
        <f>+[59]Desembolsos!FC113+IF([59]mFlows!FC117&gt;0,[59]mFlows!FC117,0)</f>
        <v>0</v>
      </c>
      <c r="FJ32" s="15">
        <f>+[59]Desembolsos!FD113+IF([59]mFlows!FD117&gt;0,[59]mFlows!FD117,0)</f>
        <v>0</v>
      </c>
      <c r="FK32" s="15">
        <f>+[59]Desembolsos!FE113+IF([59]mFlows!FE117&gt;0,[59]mFlows!FE117,0)</f>
        <v>0</v>
      </c>
      <c r="FL32" s="15">
        <f>+[59]Desembolsos!FF113+IF([59]mFlows!FF117&gt;0,[59]mFlows!FF117,0)</f>
        <v>0</v>
      </c>
      <c r="FM32" s="15">
        <f t="shared" si="11"/>
        <v>0</v>
      </c>
    </row>
    <row r="33" spans="2:169" ht="15.75" x14ac:dyDescent="0.25">
      <c r="B33" s="690" t="s">
        <v>97</v>
      </c>
      <c r="C33" s="20">
        <f>+C34+C35</f>
        <v>71.916181824252163</v>
      </c>
      <c r="D33" s="20">
        <f t="shared" ref="D33:N33" si="206">+D34+D35</f>
        <v>171.91786314284889</v>
      </c>
      <c r="E33" s="20">
        <f t="shared" si="206"/>
        <v>31.310150824296102</v>
      </c>
      <c r="F33" s="20">
        <f t="shared" si="206"/>
        <v>47.479287569279634</v>
      </c>
      <c r="G33" s="20">
        <f t="shared" si="206"/>
        <v>45.174890406801595</v>
      </c>
      <c r="H33" s="20">
        <f t="shared" si="206"/>
        <v>148.65682925886665</v>
      </c>
      <c r="I33" s="20">
        <f t="shared" si="206"/>
        <v>112.98072296234182</v>
      </c>
      <c r="J33" s="20">
        <f t="shared" si="206"/>
        <v>110.53026212849467</v>
      </c>
      <c r="K33" s="20">
        <f t="shared" si="206"/>
        <v>134.81070680094803</v>
      </c>
      <c r="L33" s="20">
        <f t="shared" si="206"/>
        <v>374.85018151302876</v>
      </c>
      <c r="M33" s="20">
        <f t="shared" si="206"/>
        <v>286.0621067223725</v>
      </c>
      <c r="N33" s="20">
        <f t="shared" si="206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7">+R34+R35</f>
        <v>393.02055336898479</v>
      </c>
      <c r="S33" s="20">
        <f t="shared" si="207"/>
        <v>160.63644129584756</v>
      </c>
      <c r="T33" s="20">
        <f t="shared" si="207"/>
        <v>196.72755124581221</v>
      </c>
      <c r="U33" s="20">
        <f t="shared" si="207"/>
        <v>249.16679307688324</v>
      </c>
      <c r="V33" s="20">
        <f t="shared" si="207"/>
        <v>255.00489173969686</v>
      </c>
      <c r="W33" s="20">
        <f t="shared" si="207"/>
        <v>45.944896055994008</v>
      </c>
      <c r="X33" s="20">
        <f t="shared" si="207"/>
        <v>50.281744562858563</v>
      </c>
      <c r="Y33" s="20">
        <f t="shared" si="207"/>
        <v>115.42177605346419</v>
      </c>
      <c r="Z33" s="20">
        <f t="shared" si="207"/>
        <v>390.07316894030129</v>
      </c>
      <c r="AA33" s="20">
        <f t="shared" si="207"/>
        <v>302.2807340851187</v>
      </c>
      <c r="AB33" s="20">
        <f t="shared" si="207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8">+AF34+AF35</f>
        <v>540.42051401661138</v>
      </c>
      <c r="AG33" s="20">
        <f t="shared" si="208"/>
        <v>807.93409886000006</v>
      </c>
      <c r="AH33" s="20">
        <f t="shared" si="208"/>
        <v>275.25214923502472</v>
      </c>
      <c r="AI33" s="20">
        <f t="shared" si="208"/>
        <v>-49.28401446370772</v>
      </c>
      <c r="AJ33" s="20">
        <f t="shared" si="208"/>
        <v>-86.338716438652341</v>
      </c>
      <c r="AK33" s="20">
        <f t="shared" si="208"/>
        <v>-51.231159627751353</v>
      </c>
      <c r="AL33" s="20">
        <f t="shared" si="208"/>
        <v>43.508733962616702</v>
      </c>
      <c r="AM33" s="20">
        <f t="shared" si="208"/>
        <v>97.398399887259416</v>
      </c>
      <c r="AN33" s="20">
        <f t="shared" si="208"/>
        <v>433.61955032428477</v>
      </c>
      <c r="AO33" s="20">
        <f t="shared" si="208"/>
        <v>530.61447139559573</v>
      </c>
      <c r="AP33" s="20">
        <f t="shared" si="208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9">+AT34+AT35</f>
        <v>302.48078396180154</v>
      </c>
      <c r="AU33" s="20">
        <f t="shared" si="209"/>
        <v>908.28957570300156</v>
      </c>
      <c r="AV33" s="20">
        <f t="shared" si="209"/>
        <v>1268.6463822642561</v>
      </c>
      <c r="AW33" s="20">
        <f t="shared" si="209"/>
        <v>576.35215473884364</v>
      </c>
      <c r="AX33" s="20">
        <f t="shared" si="209"/>
        <v>617.85635966159077</v>
      </c>
      <c r="AY33" s="20">
        <f t="shared" si="209"/>
        <v>119.3975591668376</v>
      </c>
      <c r="AZ33" s="20">
        <f t="shared" si="209"/>
        <v>1287.8423196832723</v>
      </c>
      <c r="BA33" s="20">
        <f t="shared" si="209"/>
        <v>1510.4193410100002</v>
      </c>
      <c r="BB33" s="20">
        <f t="shared" si="209"/>
        <v>556.71035962999963</v>
      </c>
      <c r="BC33" s="20">
        <f t="shared" si="209"/>
        <v>522.74518881999961</v>
      </c>
      <c r="BD33" s="20">
        <f t="shared" si="209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0">+BH34+BH35</f>
        <v>1076.8005552504007</v>
      </c>
      <c r="BI33" s="20">
        <f t="shared" si="210"/>
        <v>894.66758625699981</v>
      </c>
      <c r="BJ33" s="20">
        <f t="shared" si="210"/>
        <v>278.54208751259995</v>
      </c>
      <c r="BK33" s="20">
        <f t="shared" si="210"/>
        <v>140.62038801460005</v>
      </c>
      <c r="BL33" s="20">
        <f t="shared" si="210"/>
        <v>-12.274739586400052</v>
      </c>
      <c r="BM33" s="20">
        <f t="shared" si="210"/>
        <v>-66.470335326599894</v>
      </c>
      <c r="BN33" s="20">
        <f t="shared" si="210"/>
        <v>30.082291707800007</v>
      </c>
      <c r="BO33" s="20">
        <f t="shared" si="210"/>
        <v>96.892145236600072</v>
      </c>
      <c r="BP33" s="20">
        <f t="shared" si="210"/>
        <v>485.21785322580001</v>
      </c>
      <c r="BQ33" s="20">
        <f t="shared" si="210"/>
        <v>26.389714540199996</v>
      </c>
      <c r="BR33" s="20">
        <f t="shared" si="210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1">+BV34+BV35</f>
        <v>-287.19075212440003</v>
      </c>
      <c r="BW33" s="20">
        <f t="shared" si="211"/>
        <v>174.0533172083999</v>
      </c>
      <c r="BX33" s="20">
        <f t="shared" si="211"/>
        <v>-72.374348259200062</v>
      </c>
      <c r="BY33" s="20">
        <f t="shared" si="211"/>
        <v>166.26857120919993</v>
      </c>
      <c r="BZ33" s="20">
        <f t="shared" si="211"/>
        <v>351.07667011899997</v>
      </c>
      <c r="CA33" s="20">
        <f t="shared" si="211"/>
        <v>-144.26417812180006</v>
      </c>
      <c r="CB33" s="20">
        <f t="shared" si="211"/>
        <v>-20.456917488600038</v>
      </c>
      <c r="CC33" s="20">
        <f t="shared" si="211"/>
        <v>-164.22502559520001</v>
      </c>
      <c r="CD33" s="20">
        <f t="shared" si="211"/>
        <v>116.30664190060003</v>
      </c>
      <c r="CE33" s="20">
        <f t="shared" si="211"/>
        <v>249.89060457840003</v>
      </c>
      <c r="CF33" s="20">
        <f t="shared" si="211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2">+CJ34+CJ35</f>
        <v>27.805038975999992</v>
      </c>
      <c r="CK33" s="20">
        <f t="shared" si="212"/>
        <v>1122.7439583181995</v>
      </c>
      <c r="CL33" s="20">
        <f t="shared" si="212"/>
        <v>-859.79791557980002</v>
      </c>
      <c r="CM33" s="20">
        <f t="shared" si="212"/>
        <v>-65.406365840800106</v>
      </c>
      <c r="CN33" s="20">
        <f t="shared" si="212"/>
        <v>-41.58287801520023</v>
      </c>
      <c r="CO33" s="20">
        <f t="shared" si="212"/>
        <v>5.5105773891999732</v>
      </c>
      <c r="CP33" s="20">
        <f t="shared" si="212"/>
        <v>82.948528867799965</v>
      </c>
      <c r="CQ33" s="20">
        <f t="shared" si="212"/>
        <v>592.9594332600002</v>
      </c>
      <c r="CR33" s="20">
        <f t="shared" si="212"/>
        <v>-237.62949098352925</v>
      </c>
      <c r="CS33" s="20">
        <f t="shared" si="212"/>
        <v>39.714082911739666</v>
      </c>
      <c r="CT33" s="20">
        <f t="shared" si="212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3">+CX34+CX35</f>
        <v>409.92641279356951</v>
      </c>
      <c r="CY33" s="20">
        <f t="shared" si="213"/>
        <v>115.36064478947185</v>
      </c>
      <c r="CZ33" s="20">
        <f t="shared" si="213"/>
        <v>57.55999218119095</v>
      </c>
      <c r="DA33" s="20">
        <f t="shared" si="213"/>
        <v>-42.893023925176422</v>
      </c>
      <c r="DB33" s="20">
        <f t="shared" si="213"/>
        <v>607.55410635203054</v>
      </c>
      <c r="DC33" s="20">
        <f t="shared" si="213"/>
        <v>-64.111407807970423</v>
      </c>
      <c r="DD33" s="20">
        <f t="shared" si="213"/>
        <v>103.53834271272123</v>
      </c>
      <c r="DE33" s="20">
        <f t="shared" si="213"/>
        <v>277.14714007880127</v>
      </c>
      <c r="DF33" s="20">
        <f t="shared" si="213"/>
        <v>-144.27631096030044</v>
      </c>
      <c r="DG33" s="20">
        <f t="shared" si="213"/>
        <v>168.42189317282885</v>
      </c>
      <c r="DH33" s="20">
        <f t="shared" si="213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4">+DL34+DL35</f>
        <v>37.470486846397954</v>
      </c>
      <c r="DM33" s="20">
        <f t="shared" si="214"/>
        <v>197.37799027357522</v>
      </c>
      <c r="DN33" s="20">
        <f t="shared" si="214"/>
        <v>151.13685252689879</v>
      </c>
      <c r="DO33" s="20">
        <f t="shared" si="214"/>
        <v>75.604552229472205</v>
      </c>
      <c r="DP33" s="20">
        <f t="shared" si="214"/>
        <v>488.17078632770972</v>
      </c>
      <c r="DQ33" s="20">
        <f t="shared" si="214"/>
        <v>241.98073873919105</v>
      </c>
      <c r="DR33" s="20">
        <f t="shared" si="214"/>
        <v>67.352246925691603</v>
      </c>
      <c r="DS33" s="20">
        <f t="shared" si="214"/>
        <v>10.245061255949338</v>
      </c>
      <c r="DT33" s="20">
        <f t="shared" si="214"/>
        <v>-258.60851436799891</v>
      </c>
      <c r="DU33" s="20">
        <f t="shared" si="214"/>
        <v>194.19698615656699</v>
      </c>
      <c r="DV33" s="20">
        <f t="shared" si="214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5">+DZ34+DZ35</f>
        <v>-85.095506712242056</v>
      </c>
      <c r="EA33" s="20">
        <f t="shared" si="215"/>
        <v>64.993440395484527</v>
      </c>
      <c r="EB33" s="20">
        <f t="shared" si="215"/>
        <v>-44.63280440568721</v>
      </c>
      <c r="EC33" s="20">
        <f t="shared" si="215"/>
        <v>96.282524841681038</v>
      </c>
      <c r="ED33" s="20">
        <f t="shared" si="215"/>
        <v>-120.13661125265128</v>
      </c>
      <c r="EE33" s="20">
        <f t="shared" si="215"/>
        <v>81.48952841412401</v>
      </c>
      <c r="EF33" s="20">
        <f t="shared" si="215"/>
        <v>122.51006849125304</v>
      </c>
      <c r="EG33" s="20">
        <f t="shared" si="215"/>
        <v>15.882604248019049</v>
      </c>
      <c r="EH33" s="20">
        <f t="shared" si="215"/>
        <v>25.191445139526213</v>
      </c>
      <c r="EI33" s="20">
        <f t="shared" si="215"/>
        <v>-25.957580368446628</v>
      </c>
      <c r="EJ33" s="20">
        <f t="shared" si="215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6">+EN34+EN35</f>
        <v>48.913780861869043</v>
      </c>
      <c r="EO33" s="20">
        <f t="shared" si="216"/>
        <v>318.7818475646834</v>
      </c>
      <c r="EP33" s="20">
        <f t="shared" si="216"/>
        <v>68.241472006153657</v>
      </c>
      <c r="EQ33" s="20">
        <f t="shared" si="216"/>
        <v>47.981825835858835</v>
      </c>
      <c r="ER33" s="20">
        <f t="shared" si="216"/>
        <v>-17.961547580637703</v>
      </c>
      <c r="ES33" s="20">
        <f t="shared" si="216"/>
        <v>273.70450770248101</v>
      </c>
      <c r="ET33" s="20">
        <f t="shared" si="216"/>
        <v>91.252648420089301</v>
      </c>
      <c r="EU33" s="20">
        <f t="shared" si="216"/>
        <v>-0.50998455405753873</v>
      </c>
      <c r="EV33" s="20">
        <f t="shared" ref="EV33:EX33" si="217">+EV34+EV35</f>
        <v>46.930860603582417</v>
      </c>
      <c r="EW33" s="20">
        <f t="shared" si="217"/>
        <v>28.706501371562368</v>
      </c>
      <c r="EX33" s="20">
        <f t="shared" si="217"/>
        <v>470.43577098745834</v>
      </c>
      <c r="EY33" s="20">
        <f t="shared" si="10"/>
        <v>1336.1482797143206</v>
      </c>
      <c r="EZ33" s="574"/>
      <c r="FA33" s="20">
        <f t="shared" ref="FA33:FL33" si="218">+FA34+FA35</f>
        <v>3035.5227246622021</v>
      </c>
      <c r="FB33" s="20">
        <f t="shared" si="218"/>
        <v>22.345605930431329</v>
      </c>
      <c r="FC33" s="20">
        <f t="shared" si="218"/>
        <v>47.446988601354263</v>
      </c>
      <c r="FD33" s="20">
        <f t="shared" si="218"/>
        <v>700.40691066253726</v>
      </c>
      <c r="FE33" s="20">
        <f t="shared" si="218"/>
        <v>80.012077606413357</v>
      </c>
      <c r="FF33" s="20">
        <f t="shared" si="218"/>
        <v>72.977785083933298</v>
      </c>
      <c r="FG33" s="20">
        <f t="shared" si="218"/>
        <v>184.29804020986742</v>
      </c>
      <c r="FH33" s="20">
        <f t="shared" si="218"/>
        <v>74.045657562984076</v>
      </c>
      <c r="FI33" s="20">
        <f t="shared" si="218"/>
        <v>41.179031690963299</v>
      </c>
      <c r="FJ33" s="20">
        <f t="shared" si="218"/>
        <v>67.862655733977761</v>
      </c>
      <c r="FK33" s="20">
        <f t="shared" si="218"/>
        <v>360.56378850832084</v>
      </c>
      <c r="FL33" s="20">
        <f t="shared" si="218"/>
        <v>375.43587877185638</v>
      </c>
      <c r="FM33" s="20">
        <f t="shared" si="11"/>
        <v>5062.0971450248417</v>
      </c>
    </row>
    <row r="34" spans="2:169" x14ac:dyDescent="0.25">
      <c r="B34" s="691" t="s">
        <v>695</v>
      </c>
      <c r="C34" s="711">
        <f>+[59]Desembolsos!S64+[59]Desembolsos!S99+[59]Desembolsos!S98</f>
        <v>34.952897589999992</v>
      </c>
      <c r="D34" s="711">
        <f>+[59]Desembolsos!T64+[59]Desembolsos!T99+[59]Desembolsos!T98</f>
        <v>36.397560329999997</v>
      </c>
      <c r="E34" s="711">
        <f>+[59]Desembolsos!U64+[59]Desembolsos!U99+[59]Desembolsos!U98</f>
        <v>93.303832739999962</v>
      </c>
      <c r="F34" s="711">
        <f>+[59]Desembolsos!V64+[59]Desembolsos!V99+[59]Desembolsos!V98</f>
        <v>120.64296230999999</v>
      </c>
      <c r="G34" s="711">
        <f>+[59]Desembolsos!W64+[59]Desembolsos!W99+[59]Desembolsos!W98</f>
        <v>44.044416790000007</v>
      </c>
      <c r="H34" s="711">
        <f>+[59]Desembolsos!X64+[59]Desembolsos!X99+[59]Desembolsos!X98</f>
        <v>140.18472266000001</v>
      </c>
      <c r="I34" s="711">
        <f>+[59]Desembolsos!Y64+[59]Desembolsos!Y99+[59]Desembolsos!Y98</f>
        <v>72.770829179999993</v>
      </c>
      <c r="J34" s="711">
        <f>+[59]Desembolsos!Z64+[59]Desembolsos!Z99+[59]Desembolsos!Z98</f>
        <v>61.38846015</v>
      </c>
      <c r="K34" s="711">
        <f>+[59]Desembolsos!AA64+[59]Desembolsos!AA99+[59]Desembolsos!AA98</f>
        <v>118.74320681</v>
      </c>
      <c r="L34" s="711">
        <f>+[59]Desembolsos!AB64+[59]Desembolsos!AB99+[59]Desembolsos!AB98</f>
        <v>348.40346144000011</v>
      </c>
      <c r="M34" s="711">
        <f>+[59]Desembolsos!AC64+[59]Desembolsos!AC99+[59]Desembolsos!AC98</f>
        <v>285.78537929999999</v>
      </c>
      <c r="N34" s="711">
        <f>+[59]Desembolsos!AD64+[59]Desembolsos!AD99+[59]Desembolsos!AD98</f>
        <v>220.27245505999994</v>
      </c>
      <c r="O34" s="15">
        <f t="shared" si="0"/>
        <v>1576.8901843599999</v>
      </c>
      <c r="P34" s="16"/>
      <c r="Q34" s="711">
        <f>+[59]Desembolsos!AE64+[59]Desembolsos!AE99+[59]Desembolsos!AE98</f>
        <v>23.462959029999993</v>
      </c>
      <c r="R34" s="711">
        <f>+[59]Desembolsos!AF64+[59]Desembolsos!AF99+[59]Desembolsos!AF98</f>
        <v>336.35946837999995</v>
      </c>
      <c r="S34" s="711">
        <f>+[59]Desembolsos!AG64+[59]Desembolsos!AG99+[59]Desembolsos!AG98</f>
        <v>183.10860031000004</v>
      </c>
      <c r="T34" s="711">
        <f>+[59]Desembolsos!AH64+[59]Desembolsos!AH99+[59]Desembolsos!AH98</f>
        <v>208.98689524999998</v>
      </c>
      <c r="U34" s="711">
        <f>+[59]Desembolsos!AI64+[59]Desembolsos!AI99+[59]Desembolsos!AI98</f>
        <v>205.22869817999998</v>
      </c>
      <c r="V34" s="711">
        <f>+[59]Desembolsos!AJ64+[59]Desembolsos!AJ99+[59]Desembolsos!AJ98</f>
        <v>278.52923601000003</v>
      </c>
      <c r="W34" s="711">
        <f>+[59]Desembolsos!AK64+[59]Desembolsos!AK99+[59]Desembolsos!AK98</f>
        <v>38.314800380000008</v>
      </c>
      <c r="X34" s="711">
        <f>+[59]Desembolsos!AL64+[59]Desembolsos!AL99+[59]Desembolsos!AL98</f>
        <v>75.19518454</v>
      </c>
      <c r="Y34" s="711">
        <f>+[59]Desembolsos!AM64+[59]Desembolsos!AM99+[59]Desembolsos!AM98</f>
        <v>38.62300428999999</v>
      </c>
      <c r="Z34" s="711">
        <f>+[59]Desembolsos!AN64+[59]Desembolsos!AN99+[59]Desembolsos!AN98</f>
        <v>433.01701696999999</v>
      </c>
      <c r="AA34" s="711">
        <f>+[59]Desembolsos!AO64+[59]Desembolsos!AO99+[59]Desembolsos!AO98</f>
        <v>269.19734591000002</v>
      </c>
      <c r="AB34" s="711">
        <f>+[59]Desembolsos!AP64+[59]Desembolsos!AP99+[59]Desembolsos!AP98</f>
        <v>695.20976586999996</v>
      </c>
      <c r="AC34" s="15">
        <f t="shared" si="1"/>
        <v>2785.2329751199995</v>
      </c>
      <c r="AD34" s="16"/>
      <c r="AE34" s="711">
        <f>+[59]Desembolsos!AQ64+[59]Desembolsos!AQ99+[59]Desembolsos!AQ98</f>
        <v>24.772047440000009</v>
      </c>
      <c r="AF34" s="711">
        <f>+[59]Desembolsos!AR64+[59]Desembolsos!AR99+[59]Desembolsos!AR98</f>
        <v>538.70933196999999</v>
      </c>
      <c r="AG34" s="711">
        <f>+[59]Desembolsos!AS64+[59]Desembolsos!AS99+[59]Desembolsos!AS98</f>
        <v>545.76009328000009</v>
      </c>
      <c r="AH34" s="711">
        <f>+[59]Desembolsos!AT64+[59]Desembolsos!AT99+[59]Desembolsos!AT98</f>
        <v>222.80814028999998</v>
      </c>
      <c r="AI34" s="711">
        <f>+[59]Desembolsos!AU64+[59]Desembolsos!AU99+[59]Desembolsos!AU98</f>
        <v>27.95009967</v>
      </c>
      <c r="AJ34" s="711">
        <f>+[59]Desembolsos!AV64+[59]Desembolsos!AV99+[59]Desembolsos!AV98</f>
        <v>17.89530559</v>
      </c>
      <c r="AK34" s="711">
        <f>+[59]Desembolsos!AW64+[59]Desembolsos!AW99+[59]Desembolsos!AW98</f>
        <v>23.466138580000003</v>
      </c>
      <c r="AL34" s="711">
        <f>+[59]Desembolsos!AX64+[59]Desembolsos!AX99+[59]Desembolsos!AX98</f>
        <v>28.075716369999995</v>
      </c>
      <c r="AM34" s="711">
        <f>+[59]Desembolsos!AY64+[59]Desembolsos!AY99+[59]Desembolsos!AY98</f>
        <v>16.99818294</v>
      </c>
      <c r="AN34" s="711">
        <f>+[59]Desembolsos!AZ64+[59]Desembolsos!AZ99+[59]Desembolsos!AZ98</f>
        <v>19.133638589999997</v>
      </c>
      <c r="AO34" s="711">
        <f>+[59]Desembolsos!BA64+[59]Desembolsos!BA99+[59]Desembolsos!BA98</f>
        <v>582.29783608000002</v>
      </c>
      <c r="AP34" s="711">
        <f>+[59]Desembolsos!BB64+[59]Desembolsos!BB99+[59]Desembolsos!BB98</f>
        <v>1016.8850908400001</v>
      </c>
      <c r="AQ34" s="15">
        <f t="shared" si="2"/>
        <v>3064.7516216400004</v>
      </c>
      <c r="AR34" s="16"/>
      <c r="AS34" s="711">
        <f>+[59]Desembolsos!BC64+[59]Desembolsos!BC99+[59]Desembolsos!BC98</f>
        <v>663.73226992000002</v>
      </c>
      <c r="AT34" s="711">
        <f>+[59]Desembolsos!BD64+[59]Desembolsos!BD99+[59]Desembolsos!BD98</f>
        <v>368.49900347000005</v>
      </c>
      <c r="AU34" s="711">
        <f>+[59]Desembolsos!BE64+[59]Desembolsos!BE99+[59]Desembolsos!BE98</f>
        <v>842.43453324999996</v>
      </c>
      <c r="AV34" s="711">
        <f>+[59]Desembolsos!BF64+[59]Desembolsos!BF99+[59]Desembolsos!BF98</f>
        <v>347.04452146</v>
      </c>
      <c r="AW34" s="711">
        <f>+[59]Desembolsos!BG64+[59]Desembolsos!BG99+[59]Desembolsos!BG98</f>
        <v>534.97762299999999</v>
      </c>
      <c r="AX34" s="711">
        <f>+[59]Desembolsos!BH64+[59]Desembolsos!BH99+[59]Desembolsos!BH98</f>
        <v>608.42063364000001</v>
      </c>
      <c r="AY34" s="711">
        <f>+[59]Desembolsos!BI64+[59]Desembolsos!BI99+[59]Desembolsos!BI98</f>
        <v>189.12619405999999</v>
      </c>
      <c r="AZ34" s="711">
        <f>+[59]Desembolsos!BJ64+[59]Desembolsos!BJ99+[59]Desembolsos!BJ98</f>
        <v>779.70201760000009</v>
      </c>
      <c r="BA34" s="711">
        <f>+[59]Desembolsos!BK64+[59]Desembolsos!BK99+[59]Desembolsos!BK98</f>
        <v>175.48169903000002</v>
      </c>
      <c r="BB34" s="711">
        <f>+[59]Desembolsos!BL64+[59]Desembolsos!BL99+[59]Desembolsos!BL98</f>
        <v>577.02191971999991</v>
      </c>
      <c r="BC34" s="711">
        <f>+[59]Desembolsos!BM64+[59]Desembolsos!BM99+[59]Desembolsos!BM98</f>
        <v>493.13124876000001</v>
      </c>
      <c r="BD34" s="711">
        <f>+[59]Desembolsos!BN64+[59]Desembolsos!BN99+[59]Desembolsos!BN98</f>
        <v>485.07284889999988</v>
      </c>
      <c r="BE34" s="15">
        <f t="shared" si="3"/>
        <v>6064.6445128099986</v>
      </c>
      <c r="BF34" s="16"/>
      <c r="BG34" s="711">
        <f>+[59]Desembolsos!BO64+[59]Desembolsos!BO99+[59]Desembolsos!BO98</f>
        <v>915.61146416999998</v>
      </c>
      <c r="BH34" s="711">
        <f>+[59]Desembolsos!BP64+[59]Desembolsos!BP99+[59]Desembolsos!BP98</f>
        <v>3070.5682305000005</v>
      </c>
      <c r="BI34" s="711">
        <f>+[59]Desembolsos!BQ64+[59]Desembolsos!BQ99+[59]Desembolsos!BQ98</f>
        <v>1466.8538937399999</v>
      </c>
      <c r="BJ34" s="711">
        <f>+[59]Desembolsos!BR64+[59]Desembolsos!BR99+[59]Desembolsos!BR98</f>
        <v>348.53799550000002</v>
      </c>
      <c r="BK34" s="711">
        <f>+[59]Desembolsos!BS64+[59]Desembolsos!BS99+[59]Desembolsos!BS98</f>
        <v>541.37172386999998</v>
      </c>
      <c r="BL34" s="711">
        <f>+[59]Desembolsos!BT64+[59]Desembolsos!BT99+[59]Desembolsos!BT98</f>
        <v>18.761662690000001</v>
      </c>
      <c r="BM34" s="711">
        <f>+[59]Desembolsos!BU64+[59]Desembolsos!BU99+[59]Desembolsos!BU98</f>
        <v>12.760282009999999</v>
      </c>
      <c r="BN34" s="711">
        <f>+[59]Desembolsos!BV64+[59]Desembolsos!BV99+[59]Desembolsos!BV98</f>
        <v>16.639358649999995</v>
      </c>
      <c r="BO34" s="711">
        <f>+[59]Desembolsos!BW64+[59]Desembolsos!BW99+[59]Desembolsos!BW98</f>
        <v>25.700770609999999</v>
      </c>
      <c r="BP34" s="711">
        <f>+[59]Desembolsos!BX64+[59]Desembolsos!BX99+[59]Desembolsos!BX98</f>
        <v>24.705543210000002</v>
      </c>
      <c r="BQ34" s="711">
        <f>+[59]Desembolsos!BY64+[59]Desembolsos!BY99+[59]Desembolsos!BY98</f>
        <v>27.558129610000002</v>
      </c>
      <c r="BR34" s="711">
        <f>+[59]Desembolsos!BZ64+[59]Desembolsos!BZ99+[59]Desembolsos!BZ98</f>
        <v>52.284145379999991</v>
      </c>
      <c r="BS34" s="15">
        <f t="shared" si="4"/>
        <v>6521.3531999400002</v>
      </c>
      <c r="BT34" s="16"/>
      <c r="BU34" s="711">
        <f>+[59]Desembolsos!CA64+[59]Desembolsos!CA99+[59]Desembolsos!CA98</f>
        <v>10.26622143</v>
      </c>
      <c r="BV34" s="711">
        <f>+[59]Desembolsos!CB64+[59]Desembolsos!CB99+[59]Desembolsos!CB98</f>
        <v>5.8143633600000006</v>
      </c>
      <c r="BW34" s="711">
        <f>+[59]Desembolsos!CC64+[59]Desembolsos!CC99+[59]Desembolsos!CC98</f>
        <v>20.29425372</v>
      </c>
      <c r="BX34" s="711">
        <f>+[59]Desembolsos!CD64+[59]Desembolsos!CD99+[59]Desembolsos!CD98</f>
        <v>15.74661901</v>
      </c>
      <c r="BY34" s="711">
        <f>+[59]Desembolsos!CE64+[59]Desembolsos!CE99+[59]Desembolsos!CE98</f>
        <v>14.12727887</v>
      </c>
      <c r="BZ34" s="711">
        <f>+[59]Desembolsos!CF64+[59]Desembolsos!CF99+[59]Desembolsos!CF98</f>
        <v>13.29381463</v>
      </c>
      <c r="CA34" s="711">
        <f>+[59]Desembolsos!CG64+[59]Desembolsos!CG99+[59]Desembolsos!CG98</f>
        <v>18.595190719999998</v>
      </c>
      <c r="CB34" s="711">
        <f>+[59]Desembolsos!CH64+[59]Desembolsos!CH99+[59]Desembolsos!CH98</f>
        <v>21.1018668</v>
      </c>
      <c r="CC34" s="711">
        <f>+[59]Desembolsos!CI64+[59]Desembolsos!CI99+[59]Desembolsos!CI98</f>
        <v>23.641603189999998</v>
      </c>
      <c r="CD34" s="711">
        <f>+[59]Desembolsos!CJ64+[59]Desembolsos!CJ99+[59]Desembolsos!CJ98</f>
        <v>242.86668355</v>
      </c>
      <c r="CE34" s="711">
        <f>+[59]Desembolsos!CK64+[59]Desembolsos!CK99+[59]Desembolsos!CK98</f>
        <v>256.07234463999998</v>
      </c>
      <c r="CF34" s="711">
        <f>+[59]Desembolsos!CL64+[59]Desembolsos!CL99+[59]Desembolsos!CL98</f>
        <v>326.63159066000003</v>
      </c>
      <c r="CG34" s="15">
        <f t="shared" si="5"/>
        <v>968.45183057999998</v>
      </c>
      <c r="CH34" s="16"/>
      <c r="CI34" s="711">
        <f>+[59]Desembolsos!CM64+[59]Desembolsos!CM99+[59]Desembolsos!CM98</f>
        <v>255.86731441000001</v>
      </c>
      <c r="CJ34" s="711">
        <f>+[59]Desembolsos!CN64+[59]Desembolsos!CN99+[59]Desembolsos!CN98</f>
        <v>12.169662409999999</v>
      </c>
      <c r="CK34" s="711">
        <f>+[59]Desembolsos!CO64+[59]Desembolsos!CO99+[59]Desembolsos!CO98</f>
        <v>143.40951766000001</v>
      </c>
      <c r="CL34" s="711">
        <f>+[59]Desembolsos!CP64+[59]Desembolsos!CP99+[59]Desembolsos!CP98</f>
        <v>23.707183639999997</v>
      </c>
      <c r="CM34" s="711">
        <f>+[59]Desembolsos!CQ64+[59]Desembolsos!CQ99+[59]Desembolsos!CQ98</f>
        <v>11.424509</v>
      </c>
      <c r="CN34" s="711">
        <f>+[59]Desembolsos!CR64+[59]Desembolsos!CR99+[59]Desembolsos!CR98</f>
        <v>12.868720250000003</v>
      </c>
      <c r="CO34" s="711">
        <f>+[59]Desembolsos!CS64+[59]Desembolsos!CS99+[59]Desembolsos!CS98</f>
        <v>28.734422410000001</v>
      </c>
      <c r="CP34" s="711">
        <f>+[59]Desembolsos!CT64+[59]Desembolsos!CT99+[59]Desembolsos!CT98</f>
        <v>105.71095506000002</v>
      </c>
      <c r="CQ34" s="711">
        <f>+[59]Desembolsos!CU64+[59]Desembolsos!CU99+[59]Desembolsos!CU98</f>
        <v>94.145199750000032</v>
      </c>
      <c r="CR34" s="711">
        <f>+[59]Desembolsos!CV64+[59]Desembolsos!CV99+[59]Desembolsos!CV98</f>
        <v>213.36355367000004</v>
      </c>
      <c r="CS34" s="711">
        <f>+[59]Desembolsos!CW64+[59]Desembolsos!CW99+[59]Desembolsos!CW98</f>
        <v>35.617862930000001</v>
      </c>
      <c r="CT34" s="711">
        <f>+[59]Desembolsos!CX64+[59]Desembolsos!CX99+[59]Desembolsos!CX98</f>
        <v>185.37291189000001</v>
      </c>
      <c r="CU34" s="15">
        <f t="shared" si="6"/>
        <v>1122.3918130800002</v>
      </c>
      <c r="CV34" s="16"/>
      <c r="CW34" s="711">
        <f>+[59]Desembolsos!CY64+[59]Desembolsos!CY99+[59]Desembolsos!CY98</f>
        <v>54.363582580000013</v>
      </c>
      <c r="CX34" s="711">
        <f>+[59]Desembolsos!CZ64+[59]Desembolsos!CZ99+[59]Desembolsos!CZ98</f>
        <v>100.65089768999997</v>
      </c>
      <c r="CY34" s="711">
        <f>+[59]Desembolsos!DA64+[59]Desembolsos!DA99+[59]Desembolsos!DA98</f>
        <v>98.628605358615872</v>
      </c>
      <c r="CZ34" s="711">
        <f>+[59]Desembolsos!DB64+[59]Desembolsos!DB99+[59]Desembolsos!DB98</f>
        <v>42.074589730000014</v>
      </c>
      <c r="DA34" s="711">
        <f>+[59]Desembolsos!DC64+[59]Desembolsos!DC99+[59]Desembolsos!DC98</f>
        <v>22.258708810000012</v>
      </c>
      <c r="DB34" s="711">
        <f>+[59]Desembolsos!DD64+[59]Desembolsos!DD99+[59]Desembolsos!DD98</f>
        <v>515.55022472000007</v>
      </c>
      <c r="DC34" s="711">
        <f>+[59]Desembolsos!DE64+[59]Desembolsos!DE99+[59]Desembolsos!DE98</f>
        <v>56.891131872145962</v>
      </c>
      <c r="DD34" s="711">
        <f>+[59]Desembolsos!DF64+[59]Desembolsos!DF99+[59]Desembolsos!DF98</f>
        <v>44.690392170000003</v>
      </c>
      <c r="DE34" s="711">
        <f>+[59]Desembolsos!DG64+[59]Desembolsos!DG99+[59]Desembolsos!DG98</f>
        <v>64.26038638041922</v>
      </c>
      <c r="DF34" s="711">
        <f>+[59]Desembolsos!DH64+[59]Desembolsos!DH99+[59]Desembolsos!DH98</f>
        <v>58.713924253507152</v>
      </c>
      <c r="DG34" s="711">
        <f>+[59]Desembolsos!DI64+[59]Desembolsos!DI99+[59]Desembolsos!DI98</f>
        <v>67.575034980529551</v>
      </c>
      <c r="DH34" s="711">
        <f>+[59]Desembolsos!DJ64+[59]Desembolsos!DJ99+[59]Desembolsos!DJ98</f>
        <v>175.48909399416505</v>
      </c>
      <c r="DI34" s="15">
        <f t="shared" si="7"/>
        <v>1301.1465725393832</v>
      </c>
      <c r="DJ34" s="16"/>
      <c r="DK34" s="711">
        <f>+[59]Desembolsos!DK64+[59]Desembolsos!DK99+[59]Desembolsos!DK98</f>
        <v>25.980013679999999</v>
      </c>
      <c r="DL34" s="711">
        <f>+[59]Desembolsos!DL64+[59]Desembolsos!DL99+[59]Desembolsos!DL98</f>
        <v>46.69369889</v>
      </c>
      <c r="DM34" s="711">
        <f>+[59]Desembolsos!DM64+[59]Desembolsos!DM99+[59]Desembolsos!DM98</f>
        <v>95.946257779999996</v>
      </c>
      <c r="DN34" s="711">
        <f>+[59]Desembolsos!DN64+[59]Desembolsos!DN99+[59]Desembolsos!DN98</f>
        <v>243.07903405154747</v>
      </c>
      <c r="DO34" s="711">
        <f>+[59]Desembolsos!DO64+[59]Desembolsos!DO99+[59]Desembolsos!DO98</f>
        <v>242.34676640161393</v>
      </c>
      <c r="DP34" s="711">
        <f>+[59]Desembolsos!DP64+[59]Desembolsos!DP99+[59]Desembolsos!DP98</f>
        <v>236.1791426928236</v>
      </c>
      <c r="DQ34" s="711">
        <f>+[59]Desembolsos!DQ64+[59]Desembolsos!DQ99+[59]Desembolsos!DQ98</f>
        <v>267.49598580510775</v>
      </c>
      <c r="DR34" s="711">
        <f>+[59]Desembolsos!DR64+[59]Desembolsos!DR99+[59]Desembolsos!DR98</f>
        <v>49.887225283275626</v>
      </c>
      <c r="DS34" s="711">
        <f>+[59]Desembolsos!DS64+[59]Desembolsos!DS99+[59]Desembolsos!DS98</f>
        <v>48.479721922514898</v>
      </c>
      <c r="DT34" s="711">
        <f>+[59]Desembolsos!DT64+[59]Desembolsos!DT99+[59]Desembolsos!DT98</f>
        <v>23.985608230185633</v>
      </c>
      <c r="DU34" s="711">
        <f>+[59]Desembolsos!DU64+[59]Desembolsos!DU99+[59]Desembolsos!DU98</f>
        <v>53.095420225945873</v>
      </c>
      <c r="DV34" s="711">
        <f>+[59]Desembolsos!DV64+[59]Desembolsos!DV99+[59]Desembolsos!DV98</f>
        <v>300.09681441360937</v>
      </c>
      <c r="DW34" s="15">
        <f t="shared" si="8"/>
        <v>1633.2656893766241</v>
      </c>
      <c r="DX34" s="16"/>
      <c r="DY34" s="711">
        <f>+[59]Desembolsos!DW64+[59]Desembolsos!DW99+[59]Desembolsos!DW98</f>
        <v>17.527585331246691</v>
      </c>
      <c r="DZ34" s="711">
        <f>+[59]Desembolsos!DX64+[59]Desembolsos!DX99+[59]Desembolsos!DX98</f>
        <v>36.119985546210003</v>
      </c>
      <c r="EA34" s="711">
        <f>+[59]Desembolsos!DY64+[59]Desembolsos!DY99+[59]Desembolsos!DY98</f>
        <v>93.407044146088509</v>
      </c>
      <c r="EB34" s="711">
        <f>+[59]Desembolsos!DZ64+[59]Desembolsos!DZ99+[59]Desembolsos!DZ98</f>
        <v>31.684118160000001</v>
      </c>
      <c r="EC34" s="711">
        <f>+[59]Desembolsos!EA64+[59]Desembolsos!EA99+[59]Desembolsos!EA98</f>
        <v>246.15255426726196</v>
      </c>
      <c r="ED34" s="711">
        <f>+[59]Desembolsos!EB64+[59]Desembolsos!EB99+[59]Desembolsos!EB98</f>
        <v>78.72433261761006</v>
      </c>
      <c r="EE34" s="711">
        <f>+[59]Desembolsos!EC64+[59]Desembolsos!EC99+[59]Desembolsos!EC98</f>
        <v>104.43837233057494</v>
      </c>
      <c r="EF34" s="711">
        <f>+[59]Desembolsos!ED64+[59]Desembolsos!ED99+[59]Desembolsos!ED98</f>
        <v>90.392393427544675</v>
      </c>
      <c r="EG34" s="711">
        <f>+[59]Desembolsos!EE64+[59]Desembolsos!EE99+[59]Desembolsos!EE98</f>
        <v>69.105755635486901</v>
      </c>
      <c r="EH34" s="711">
        <f>+[59]Desembolsos!EF64+[59]Desembolsos!EF99+[59]Desembolsos!EF98</f>
        <v>24.832921729999999</v>
      </c>
      <c r="EI34" s="711">
        <f>+[59]Desembolsos!EG64+[59]Desembolsos!EG99+[59]Desembolsos!EG98</f>
        <v>50.871333095590018</v>
      </c>
      <c r="EJ34" s="711">
        <f>+[59]Desembolsos!EH64+[59]Desembolsos!EH99+[59]Desembolsos!EH98</f>
        <v>100.2700534819227</v>
      </c>
      <c r="EK34" s="15">
        <f t="shared" si="9"/>
        <v>943.52644976953627</v>
      </c>
      <c r="EL34" s="16"/>
      <c r="EM34" s="711">
        <f>+[59]Desembolsos!EI64+[59]Desembolsos!EI99+[59]Desembolsos!EI98</f>
        <v>49.837005729999994</v>
      </c>
      <c r="EN34" s="711">
        <f>+[59]Desembolsos!EJ64+[59]Desembolsos!EJ99+[59]Desembolsos!EJ98</f>
        <v>36.97937743</v>
      </c>
      <c r="EO34" s="711">
        <f>+[59]Desembolsos!EK64+[59]Desembolsos!EK99+[59]Desembolsos!EK98</f>
        <v>329.08710515925884</v>
      </c>
      <c r="EP34" s="711">
        <f>+[59]Desembolsos!EL64+[59]Desembolsos!EL99+[59]Desembolsos!EL98</f>
        <v>107.21715182426519</v>
      </c>
      <c r="EQ34" s="711">
        <f>+[59]Desembolsos!EM64+[59]Desembolsos!EM99+[59]Desembolsos!EM98</f>
        <v>59.494907550000015</v>
      </c>
      <c r="ER34" s="711">
        <f>+[59]Desembolsos!EN64+[59]Desembolsos!EN99+[59]Desembolsos!EN98</f>
        <v>20.022057450000002</v>
      </c>
      <c r="ES34" s="711">
        <f>+[59]Desembolsos!EO64+[59]Desembolsos!EO99+[59]Desembolsos!EO98</f>
        <v>73.921574963058262</v>
      </c>
      <c r="ET34" s="711">
        <f>+[59]Desembolsos!EP64+[59]Desembolsos!EP99+[59]Desembolsos!EP98</f>
        <v>48.972382821806079</v>
      </c>
      <c r="EU34" s="711">
        <f>+[59]Desembolsos!EQ64+[59]Desembolsos!EQ99+[59]Desembolsos!EQ98</f>
        <v>37.672333592243163</v>
      </c>
      <c r="EV34" s="711">
        <f>+[59]Desembolsos!ER64+[59]Desembolsos!ER99+[59]Desembolsos!ER98</f>
        <v>69.769960882780666</v>
      </c>
      <c r="EW34" s="711">
        <f>+[59]Desembolsos!ES64+[59]Desembolsos!ES99+[59]Desembolsos!ES98</f>
        <v>68.821151580000006</v>
      </c>
      <c r="EX34" s="711">
        <f>+[59]Desembolsos!ET64+[59]Desembolsos!ET99+[59]Desembolsos!ET98</f>
        <v>159.76211148952061</v>
      </c>
      <c r="EY34" s="15">
        <f t="shared" si="10"/>
        <v>1061.5571204729326</v>
      </c>
      <c r="EZ34" s="16"/>
      <c r="FA34" s="711">
        <f>+[59]Desembolsos!EU64+[59]Desembolsos!EU99+[59]Desembolsos!EU98</f>
        <v>3178.4990304430262</v>
      </c>
      <c r="FB34" s="711">
        <f>+[59]Desembolsos!EV64+[59]Desembolsos!EV99+[59]Desembolsos!EV98</f>
        <v>21.343470840203427</v>
      </c>
      <c r="FC34" s="711">
        <f>+[59]Desembolsos!EW64+[59]Desembolsos!EW99+[59]Desembolsos!EW98</f>
        <v>38.669789509999987</v>
      </c>
      <c r="FD34" s="711">
        <f>+[59]Desembolsos!EX64+[59]Desembolsos!EX99+[59]Desembolsos!EX98</f>
        <v>750.51768507638144</v>
      </c>
      <c r="FE34" s="711">
        <f>+[59]Desembolsos!EY64+[59]Desembolsos!EY99+[59]Desembolsos!EY98</f>
        <v>274.3482293564133</v>
      </c>
      <c r="FF34" s="711">
        <f>+[59]Desembolsos!EZ64+[59]Desembolsos!EZ99+[59]Desembolsos!EZ98</f>
        <v>70.579291493933411</v>
      </c>
      <c r="FG34" s="711">
        <f>+[59]Desembolsos!FA64+[59]Desembolsos!FA99+[59]Desembolsos!FA98</f>
        <v>228.78616906986741</v>
      </c>
      <c r="FH34" s="711">
        <f>+[59]Desembolsos!FB64+[59]Desembolsos!FB99+[59]Desembolsos!FB98</f>
        <v>120.5056846729841</v>
      </c>
      <c r="FI34" s="711">
        <f>+[59]Desembolsos!FC64+[59]Desembolsos!FC99+[59]Desembolsos!FC98</f>
        <v>48.018990720963352</v>
      </c>
      <c r="FJ34" s="711">
        <f>+[59]Desembolsos!FD64+[59]Desembolsos!FD99+[59]Desembolsos!FD98</f>
        <v>91.451761933977821</v>
      </c>
      <c r="FK34" s="711">
        <f>+[59]Desembolsos!FE64+[59]Desembolsos!FE99+[59]Desembolsos!FE98</f>
        <v>179.60740790832068</v>
      </c>
      <c r="FL34" s="711">
        <f>+[59]Desembolsos!FF64+[59]Desembolsos!FF99+[59]Desembolsos!FF98</f>
        <v>429.95400623185651</v>
      </c>
      <c r="FM34" s="15">
        <f t="shared" si="11"/>
        <v>5432.2815172579276</v>
      </c>
    </row>
    <row r="35" spans="2:169" x14ac:dyDescent="0.25">
      <c r="B35" s="692" t="s">
        <v>98</v>
      </c>
      <c r="C35" s="15">
        <f>+[59]mFlows!S53</f>
        <v>36.963284234252171</v>
      </c>
      <c r="D35" s="15">
        <f>+[59]mFlows!T53</f>
        <v>135.52030281284888</v>
      </c>
      <c r="E35" s="15">
        <f>+[59]mFlows!U53</f>
        <v>-61.99368191570386</v>
      </c>
      <c r="F35" s="15">
        <f>+[59]mFlows!V53</f>
        <v>-73.163674740720353</v>
      </c>
      <c r="G35" s="15">
        <f>+[59]mFlows!W53</f>
        <v>1.1304736168015879</v>
      </c>
      <c r="H35" s="15">
        <f>+[59]mFlows!X53</f>
        <v>8.4721065988666453</v>
      </c>
      <c r="I35" s="15">
        <f>+[59]mFlows!Y53</f>
        <v>40.20989378234183</v>
      </c>
      <c r="J35" s="15">
        <f>+[59]mFlows!Z53</f>
        <v>49.141801978494669</v>
      </c>
      <c r="K35" s="15">
        <f>+[59]mFlows!AA53</f>
        <v>16.067499990948022</v>
      </c>
      <c r="L35" s="15">
        <f>+[59]mFlows!AB53</f>
        <v>26.446720073028668</v>
      </c>
      <c r="M35" s="15">
        <f>+[59]mFlows!AC53</f>
        <v>0.27672742237248826</v>
      </c>
      <c r="N35" s="15">
        <f>+[59]mFlows!AD53</f>
        <v>272.91020361567786</v>
      </c>
      <c r="O35" s="15">
        <f t="shared" si="0"/>
        <v>451.98165746920859</v>
      </c>
      <c r="P35" s="16"/>
      <c r="Q35" s="15">
        <f>+[59]mFlows!AE53</f>
        <v>38.989342287830723</v>
      </c>
      <c r="R35" s="15">
        <f>+[59]mFlows!AF53</f>
        <v>56.661084988984854</v>
      </c>
      <c r="S35" s="15">
        <f>+[59]mFlows!AG53</f>
        <v>-22.472159014152474</v>
      </c>
      <c r="T35" s="15">
        <f>+[59]mFlows!AH53</f>
        <v>-12.259344004187767</v>
      </c>
      <c r="U35" s="15">
        <f>+[59]mFlows!AI53</f>
        <v>43.938094896883264</v>
      </c>
      <c r="V35" s="15">
        <f>+[59]mFlows!AJ53</f>
        <v>-23.524344270303189</v>
      </c>
      <c r="W35" s="15">
        <f>+[59]mFlows!AK53</f>
        <v>7.6300956759939993</v>
      </c>
      <c r="X35" s="15">
        <f>+[59]mFlows!AL53</f>
        <v>-24.91343997714144</v>
      </c>
      <c r="Y35" s="15">
        <f>+[59]mFlows!AM53</f>
        <v>76.798771763464202</v>
      </c>
      <c r="Z35" s="15">
        <f>+[59]mFlows!AN53</f>
        <v>-42.943848029698714</v>
      </c>
      <c r="AA35" s="15">
        <f>+[59]mFlows!AO53</f>
        <v>33.083388175118664</v>
      </c>
      <c r="AB35" s="15">
        <f>+[59]mFlows!AP53</f>
        <v>44.949030554781928</v>
      </c>
      <c r="AC35" s="15">
        <f t="shared" si="1"/>
        <v>175.93667304757403</v>
      </c>
      <c r="AD35" s="16"/>
      <c r="AE35" s="15">
        <f>+[59]mFlows!AQ53</f>
        <v>104.42944562088186</v>
      </c>
      <c r="AF35" s="15">
        <f>+[59]mFlows!AR53</f>
        <v>1.7111820466113432</v>
      </c>
      <c r="AG35" s="15">
        <f>+[59]mFlows!AS53</f>
        <v>262.17400557999997</v>
      </c>
      <c r="AH35" s="15">
        <f>+[59]mFlows!AT53</f>
        <v>52.444008945024741</v>
      </c>
      <c r="AI35" s="15">
        <f>+[59]mFlows!AU53</f>
        <v>-77.23411413370772</v>
      </c>
      <c r="AJ35" s="15">
        <f>+[59]mFlows!AV53</f>
        <v>-104.23402202865235</v>
      </c>
      <c r="AK35" s="15">
        <f>+[59]mFlows!AW53</f>
        <v>-74.697298207751359</v>
      </c>
      <c r="AL35" s="15">
        <f>+[59]mFlows!AX53</f>
        <v>15.433017592616709</v>
      </c>
      <c r="AM35" s="15">
        <f>+[59]mFlows!AY53</f>
        <v>80.400216947259409</v>
      </c>
      <c r="AN35" s="15">
        <f>+[59]mFlows!AZ53</f>
        <v>414.4859117342848</v>
      </c>
      <c r="AO35" s="15">
        <f>+[59]mFlows!BA53</f>
        <v>-51.683364684404253</v>
      </c>
      <c r="AP35" s="15">
        <f>+[59]mFlows!BB53</f>
        <v>83.883532264184495</v>
      </c>
      <c r="AQ35" s="15">
        <f t="shared" si="2"/>
        <v>707.11252167634768</v>
      </c>
      <c r="AR35" s="16"/>
      <c r="AS35" s="15">
        <f>+[59]mFlows!BC53</f>
        <v>284.36381552296984</v>
      </c>
      <c r="AT35" s="15">
        <f>+[59]mFlows!BD53</f>
        <v>-66.018219508198541</v>
      </c>
      <c r="AU35" s="15">
        <f>+[59]mFlows!BE53</f>
        <v>65.855042453001602</v>
      </c>
      <c r="AV35" s="15">
        <f>+[59]mFlows!BF53</f>
        <v>921.60186080425615</v>
      </c>
      <c r="AW35" s="15">
        <f>+[59]mFlows!BG53</f>
        <v>41.374531738843643</v>
      </c>
      <c r="AX35" s="15">
        <f>+[59]mFlows!BH53</f>
        <v>9.4357260215907814</v>
      </c>
      <c r="AY35" s="15">
        <f>+[59]mFlows!BI53</f>
        <v>-69.728634893162393</v>
      </c>
      <c r="AZ35" s="15">
        <f>+[59]mFlows!BJ53</f>
        <v>508.14030208327222</v>
      </c>
      <c r="BA35" s="15">
        <f>+[59]mFlows!BK53</f>
        <v>1334.9376419800001</v>
      </c>
      <c r="BB35" s="15">
        <f>+[59]mFlows!BL53</f>
        <v>-20.311560090000285</v>
      </c>
      <c r="BC35" s="15">
        <f>+[59]mFlows!BM53</f>
        <v>29.61394005999955</v>
      </c>
      <c r="BD35" s="15">
        <f>+[59]mFlows!BN53</f>
        <v>42.253931169999596</v>
      </c>
      <c r="BE35" s="15">
        <f t="shared" si="3"/>
        <v>3081.5183773425729</v>
      </c>
      <c r="BF35" s="16"/>
      <c r="BG35" s="15">
        <f>+[59]mFlows!BO53</f>
        <v>87.371715441999868</v>
      </c>
      <c r="BH35" s="15">
        <f>+[59]mFlows!BP53</f>
        <v>-1993.7676752495997</v>
      </c>
      <c r="BI35" s="15">
        <f>+[59]mFlows!BQ53</f>
        <v>-572.18630748300006</v>
      </c>
      <c r="BJ35" s="15">
        <f>+[59]mFlows!BR53</f>
        <v>-69.995907987400059</v>
      </c>
      <c r="BK35" s="15">
        <f>+[59]mFlows!BS53</f>
        <v>-400.75133585539993</v>
      </c>
      <c r="BL35" s="15">
        <f>+[59]mFlows!BT53</f>
        <v>-31.036402276400054</v>
      </c>
      <c r="BM35" s="15">
        <f>+[59]mFlows!BU53</f>
        <v>-79.230617336599892</v>
      </c>
      <c r="BN35" s="15">
        <f>+[59]mFlows!BV53</f>
        <v>13.442933057800012</v>
      </c>
      <c r="BO35" s="15">
        <f>+[59]mFlows!BW53</f>
        <v>71.191374626600066</v>
      </c>
      <c r="BP35" s="15">
        <f>+[59]mFlows!BX53</f>
        <v>460.51231001579998</v>
      </c>
      <c r="BQ35" s="15">
        <f>+[59]mFlows!BY53</f>
        <v>-1.1684150698000053</v>
      </c>
      <c r="BR35" s="15">
        <f>+[59]mFlows!BZ53</f>
        <v>-132.6639804722</v>
      </c>
      <c r="BS35" s="15">
        <f t="shared" si="4"/>
        <v>-2648.2823085882005</v>
      </c>
      <c r="BT35" s="16"/>
      <c r="BU35" s="15">
        <f>+[59]mFlows!CA53</f>
        <v>-181.94148684340007</v>
      </c>
      <c r="BV35" s="15">
        <f>+[59]mFlows!CB53</f>
        <v>-293.00511548440005</v>
      </c>
      <c r="BW35" s="15">
        <f>+[59]mFlows!CC53</f>
        <v>153.7590634883999</v>
      </c>
      <c r="BX35" s="15">
        <f>+[59]mFlows!CD53</f>
        <v>-88.120967269200065</v>
      </c>
      <c r="BY35" s="15">
        <f>+[59]mFlows!CE53</f>
        <v>152.14129233919994</v>
      </c>
      <c r="BZ35" s="15">
        <f>+[59]mFlows!CF53</f>
        <v>337.78285548899999</v>
      </c>
      <c r="CA35" s="15">
        <f>+[59]mFlows!CG53</f>
        <v>-162.85936884180006</v>
      </c>
      <c r="CB35" s="15">
        <f>+[59]mFlows!CH53</f>
        <v>-41.558784288600037</v>
      </c>
      <c r="CC35" s="15">
        <f>+[59]mFlows!CI53</f>
        <v>-187.86662878520002</v>
      </c>
      <c r="CD35" s="15">
        <f>+[59]mFlows!CJ53</f>
        <v>-126.56004164939998</v>
      </c>
      <c r="CE35" s="15">
        <f>+[59]mFlows!CK53</f>
        <v>-6.1817400615999532</v>
      </c>
      <c r="CF35" s="15">
        <f>+[59]mFlows!CL53</f>
        <v>-83.989805219000317</v>
      </c>
      <c r="CG35" s="15">
        <f t="shared" si="5"/>
        <v>-528.40072712600067</v>
      </c>
      <c r="CH35" s="16"/>
      <c r="CI35" s="15">
        <f>+[59]mFlows!CM53</f>
        <v>105.12361656000007</v>
      </c>
      <c r="CJ35" s="15">
        <f>+[59]mFlows!CN53</f>
        <v>15.635376565999991</v>
      </c>
      <c r="CK35" s="15">
        <f>+[59]mFlows!CO53</f>
        <v>979.33444065819947</v>
      </c>
      <c r="CL35" s="15">
        <f>+[59]mFlows!CP53</f>
        <v>-883.50509921980006</v>
      </c>
      <c r="CM35" s="15">
        <f>+[59]mFlows!CQ53</f>
        <v>-76.830874840800107</v>
      </c>
      <c r="CN35" s="15">
        <f>+[59]mFlows!CR53</f>
        <v>-54.451598265200232</v>
      </c>
      <c r="CO35" s="15">
        <f>+[59]mFlows!CS53</f>
        <v>-23.223845020800027</v>
      </c>
      <c r="CP35" s="15">
        <f>+[59]mFlows!CT53</f>
        <v>-22.762426192200053</v>
      </c>
      <c r="CQ35" s="15">
        <f>+[59]mFlows!CU53</f>
        <v>498.81423351000012</v>
      </c>
      <c r="CR35" s="15">
        <f>+[59]mFlows!CV53</f>
        <v>-450.9930446535293</v>
      </c>
      <c r="CS35" s="15">
        <f>+[59]mFlows!CW53</f>
        <v>4.0962199817396652</v>
      </c>
      <c r="CT35" s="15">
        <f>+[59]mFlows!CX53</f>
        <v>471.15511302271835</v>
      </c>
      <c r="CU35" s="15">
        <f t="shared" si="6"/>
        <v>562.39211210632789</v>
      </c>
      <c r="CV35" s="16"/>
      <c r="CW35" s="15">
        <f>+[59]mFlows!CY53</f>
        <v>-325.21641573772968</v>
      </c>
      <c r="CX35" s="15">
        <f>+[59]mFlows!CZ53</f>
        <v>309.27551510356955</v>
      </c>
      <c r="CY35" s="15">
        <f>+[59]mFlows!DA53</f>
        <v>16.732039430855977</v>
      </c>
      <c r="CZ35" s="15">
        <f>+[59]mFlows!DB53</f>
        <v>15.485402451190936</v>
      </c>
      <c r="DA35" s="15">
        <f>+[59]mFlows!DC53</f>
        <v>-65.151732735176438</v>
      </c>
      <c r="DB35" s="15">
        <f>+[59]mFlows!DD53</f>
        <v>92.00388163203047</v>
      </c>
      <c r="DC35" s="15">
        <f>+[59]mFlows!DE53</f>
        <v>-121.00253968011639</v>
      </c>
      <c r="DD35" s="15">
        <f>+[59]mFlows!DF53</f>
        <v>58.847950542721222</v>
      </c>
      <c r="DE35" s="15">
        <f>+[59]mFlows!DG53</f>
        <v>212.88675369838205</v>
      </c>
      <c r="DF35" s="15">
        <f>+[59]mFlows!DH53</f>
        <v>-202.99023521380758</v>
      </c>
      <c r="DG35" s="15">
        <f>+[59]mFlows!DI53</f>
        <v>100.84685819229931</v>
      </c>
      <c r="DH35" s="15">
        <f>+[59]mFlows!DJ53</f>
        <v>118.55243150841346</v>
      </c>
      <c r="DI35" s="15">
        <f t="shared" si="7"/>
        <v>210.26990919263289</v>
      </c>
      <c r="DJ35" s="16"/>
      <c r="DK35" s="15">
        <f>+[59]mFlows!DK53</f>
        <v>61.769926857201312</v>
      </c>
      <c r="DL35" s="15">
        <f>+[59]mFlows!DL53</f>
        <v>-9.2232120436020466</v>
      </c>
      <c r="DM35" s="15">
        <f>+[59]mFlows!DM53</f>
        <v>101.43173249357524</v>
      </c>
      <c r="DN35" s="15">
        <f>+[59]mFlows!DN53</f>
        <v>-91.942181524648674</v>
      </c>
      <c r="DO35" s="15">
        <f>+[59]mFlows!DO53</f>
        <v>-166.74221417214173</v>
      </c>
      <c r="DP35" s="15">
        <f>+[59]mFlows!DP53</f>
        <v>251.99164363488609</v>
      </c>
      <c r="DQ35" s="15">
        <f>+[59]mFlows!DQ53</f>
        <v>-25.515247065916697</v>
      </c>
      <c r="DR35" s="15">
        <f>+[59]mFlows!DR53</f>
        <v>17.465021642415977</v>
      </c>
      <c r="DS35" s="15">
        <f>+[59]mFlows!DS53</f>
        <v>-38.23466066656556</v>
      </c>
      <c r="DT35" s="15">
        <f>+[59]mFlows!DT53</f>
        <v>-282.59412259818453</v>
      </c>
      <c r="DU35" s="15">
        <f>+[59]mFlows!DU53</f>
        <v>141.10156593062112</v>
      </c>
      <c r="DV35" s="15">
        <f>+[59]mFlows!DV53</f>
        <v>55.205686809999492</v>
      </c>
      <c r="DW35" s="15">
        <f t="shared" si="8"/>
        <v>14.713939297639996</v>
      </c>
      <c r="DX35" s="16"/>
      <c r="DY35" s="15">
        <f>+[59]mFlows!DW53</f>
        <v>33.272512727550975</v>
      </c>
      <c r="DZ35" s="15">
        <f>+[59]mFlows!DX53</f>
        <v>-121.21549225845206</v>
      </c>
      <c r="EA35" s="15">
        <f>+[59]mFlows!DY53</f>
        <v>-28.413603750603983</v>
      </c>
      <c r="EB35" s="15">
        <f>+[59]mFlows!DZ53</f>
        <v>-76.316922565687207</v>
      </c>
      <c r="EC35" s="15">
        <f>+[59]mFlows!EA53</f>
        <v>-149.87002942558092</v>
      </c>
      <c r="ED35" s="15">
        <f>+[59]mFlows!EB53</f>
        <v>-198.86094387026134</v>
      </c>
      <c r="EE35" s="15">
        <f>+[59]mFlows!EC53</f>
        <v>-22.948843916450926</v>
      </c>
      <c r="EF35" s="15">
        <f>+[59]mFlows!ED53</f>
        <v>32.117675063708361</v>
      </c>
      <c r="EG35" s="15">
        <f>+[59]mFlows!EE53</f>
        <v>-53.223151387467851</v>
      </c>
      <c r="EH35" s="15">
        <f>+[59]mFlows!EF53</f>
        <v>0.35852340952621375</v>
      </c>
      <c r="EI35" s="15">
        <f>+[59]mFlows!EG53</f>
        <v>-76.828913464036646</v>
      </c>
      <c r="EJ35" s="15">
        <f>+[59]mFlows!EH53</f>
        <v>-101.98292423871362</v>
      </c>
      <c r="EK35" s="15">
        <f t="shared" si="9"/>
        <v>-763.91211367646883</v>
      </c>
      <c r="EL35" s="16"/>
      <c r="EM35" s="15">
        <f>+[59]mFlows!EI53</f>
        <v>-90.166409234722551</v>
      </c>
      <c r="EN35" s="15">
        <f>+[59]mFlows!EJ53</f>
        <v>11.934403431869043</v>
      </c>
      <c r="EO35" s="15">
        <f>+[59]mFlows!EK53</f>
        <v>-10.305257594575437</v>
      </c>
      <c r="EP35" s="15">
        <f>+[59]mFlows!EL53</f>
        <v>-38.97567981811153</v>
      </c>
      <c r="EQ35" s="15">
        <f>+[59]mFlows!EM53</f>
        <v>-11.51308171414118</v>
      </c>
      <c r="ER35" s="15">
        <f>+[59]mFlows!EN53</f>
        <v>-37.983605030637705</v>
      </c>
      <c r="ES35" s="15">
        <f>+[59]mFlows!EO53</f>
        <v>199.78293273942273</v>
      </c>
      <c r="ET35" s="15">
        <f>+[59]mFlows!EP53</f>
        <v>42.280265598283222</v>
      </c>
      <c r="EU35" s="15">
        <f>+[59]mFlows!EQ53</f>
        <v>-38.182318146300702</v>
      </c>
      <c r="EV35" s="15">
        <f>+[59]mFlows!ER53</f>
        <v>-22.839100279198249</v>
      </c>
      <c r="EW35" s="15">
        <f>+[59]mFlows!ES53</f>
        <v>-40.114650208437638</v>
      </c>
      <c r="EX35" s="15">
        <f>+[59]mFlows!ET53</f>
        <v>310.67365949793776</v>
      </c>
      <c r="EY35" s="15">
        <f t="shared" si="10"/>
        <v>274.5911592413878</v>
      </c>
      <c r="EZ35" s="16"/>
      <c r="FA35" s="15">
        <f>+[59]mFlows!EU53</f>
        <v>-142.97630578082396</v>
      </c>
      <c r="FB35" s="15">
        <f>+[59]mFlows!EV53</f>
        <v>1.0021350902279025</v>
      </c>
      <c r="FC35" s="15">
        <f>+[59]mFlows!EW53</f>
        <v>8.7771990913542766</v>
      </c>
      <c r="FD35" s="15">
        <f>+[59]mFlows!EX53</f>
        <v>-50.110774413844183</v>
      </c>
      <c r="FE35" s="15">
        <f>+[59]mFlows!EY53</f>
        <v>-194.33615174999994</v>
      </c>
      <c r="FF35" s="15">
        <f>+[59]mFlows!EZ53</f>
        <v>2.3984935899998945</v>
      </c>
      <c r="FG35" s="15">
        <f>+[59]mFlows!FA53</f>
        <v>-44.488128859999996</v>
      </c>
      <c r="FH35" s="15">
        <f>+[59]mFlows!FB53</f>
        <v>-46.460027110000034</v>
      </c>
      <c r="FI35" s="15">
        <f>+[59]mFlows!FC53</f>
        <v>-6.839959030000049</v>
      </c>
      <c r="FJ35" s="15">
        <f>+[59]mFlows!FD53</f>
        <v>-23.58910620000006</v>
      </c>
      <c r="FK35" s="15">
        <f>+[59]mFlows!FE53</f>
        <v>180.95638060000016</v>
      </c>
      <c r="FL35" s="15">
        <f>+[59]mFlows!FF53</f>
        <v>-54.518127460000116</v>
      </c>
      <c r="FM35" s="15">
        <f t="shared" si="11"/>
        <v>-370.18437223308615</v>
      </c>
    </row>
    <row r="36" spans="2:169" ht="15.75" x14ac:dyDescent="0.25">
      <c r="B36" s="690" t="s">
        <v>40</v>
      </c>
      <c r="C36" s="20">
        <f>+C37+C39+C40+C41+C42</f>
        <v>-498.32628305413522</v>
      </c>
      <c r="D36" s="20">
        <f t="shared" ref="D36" si="219">+D37+D39+D40+D41+D42</f>
        <v>375.37547316401964</v>
      </c>
      <c r="E36" s="20">
        <f t="shared" ref="E36" si="220">+E37+E39+E40+E41+E42</f>
        <v>394.94632165421524</v>
      </c>
      <c r="F36" s="20">
        <f t="shared" ref="F36" si="221">+F37+F39+F40+F41+F42</f>
        <v>214.97149683806583</v>
      </c>
      <c r="G36" s="20">
        <f t="shared" ref="G36" si="222">+G37+G39+G40+G41+G42</f>
        <v>-190.16956436803014</v>
      </c>
      <c r="H36" s="20">
        <f t="shared" ref="H36" si="223">+H37+H39+H40+H41+H42</f>
        <v>186.58146668604641</v>
      </c>
      <c r="I36" s="20">
        <f t="shared" ref="I36" si="224">+I37+I39+I40+I41+I42</f>
        <v>62.940405962719439</v>
      </c>
      <c r="J36" s="20">
        <f t="shared" ref="J36" si="225">+J37+J39+J40+J41+J42</f>
        <v>870.71766929430351</v>
      </c>
      <c r="K36" s="20">
        <f t="shared" ref="K36" si="226">+K37+K39+K40+K41+K42</f>
        <v>280.54608180386111</v>
      </c>
      <c r="L36" s="20">
        <f t="shared" ref="L36" si="227">+L37+L39+L40+L41+L42</f>
        <v>357.63372192410088</v>
      </c>
      <c r="M36" s="20">
        <f t="shared" ref="M36" si="228">+M37+M39+M40+M41+M42</f>
        <v>230.78352471259629</v>
      </c>
      <c r="N36" s="20">
        <f t="shared" ref="N36" si="229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0">+R37+R39+R40+R41+R42</f>
        <v>648.17415221793897</v>
      </c>
      <c r="S36" s="20">
        <f t="shared" ref="S36" si="231">+S37+S39+S40+S41+S42</f>
        <v>55.527431350606747</v>
      </c>
      <c r="T36" s="20">
        <f t="shared" ref="T36" si="232">+T37+T39+T40+T41+T42</f>
        <v>476.08406819570803</v>
      </c>
      <c r="U36" s="20">
        <f t="shared" ref="U36" si="233">+U37+U39+U40+U41+U42</f>
        <v>282.62245137977487</v>
      </c>
      <c r="V36" s="20">
        <f t="shared" ref="V36" si="234">+V37+V39+V40+V41+V42</f>
        <v>-503.92439808744564</v>
      </c>
      <c r="W36" s="20">
        <f t="shared" ref="W36" si="235">+W37+W39+W40+W41+W42</f>
        <v>718.48532734562673</v>
      </c>
      <c r="X36" s="20">
        <f t="shared" ref="X36" si="236">+X37+X39+X40+X41+X42</f>
        <v>167.2503017071098</v>
      </c>
      <c r="Y36" s="20">
        <f t="shared" ref="Y36" si="237">+Y37+Y39+Y40+Y41+Y42</f>
        <v>219.6670166648438</v>
      </c>
      <c r="Z36" s="20">
        <f t="shared" ref="Z36" si="238">+Z37+Z39+Z40+Z41+Z42</f>
        <v>302.13093979371644</v>
      </c>
      <c r="AA36" s="20">
        <f t="shared" ref="AA36" si="239">+AA37+AA39+AA40+AA41+AA42</f>
        <v>203.57323106599378</v>
      </c>
      <c r="AB36" s="20">
        <f t="shared" ref="AB36" si="240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1">+AF37+AF39+AF40+AF41+AF42</f>
        <v>-275.64476229454283</v>
      </c>
      <c r="AG36" s="20">
        <f t="shared" ref="AG36" si="242">+AG37+AG39+AG40+AG41+AG42</f>
        <v>-180.08449238093095</v>
      </c>
      <c r="AH36" s="20">
        <f t="shared" ref="AH36" si="243">+AH37+AH39+AH40+AH41+AH42</f>
        <v>-79.774902062211609</v>
      </c>
      <c r="AI36" s="20">
        <f t="shared" ref="AI36" si="244">+AI37+AI39+AI40+AI41+AI42</f>
        <v>252.2076286333712</v>
      </c>
      <c r="AJ36" s="20">
        <f t="shared" ref="AJ36" si="245">+AJ37+AJ39+AJ40+AJ41+AJ42</f>
        <v>-75.733680966654816</v>
      </c>
      <c r="AK36" s="20">
        <f t="shared" ref="AK36" si="246">+AK37+AK39+AK40+AK41+AK42</f>
        <v>-426.27425133831298</v>
      </c>
      <c r="AL36" s="20">
        <f t="shared" ref="AL36" si="247">+AL37+AL39+AL40+AL41+AL42</f>
        <v>490.41203375892593</v>
      </c>
      <c r="AM36" s="20">
        <f t="shared" ref="AM36" si="248">+AM37+AM39+AM40+AM41+AM42</f>
        <v>338.92552693688697</v>
      </c>
      <c r="AN36" s="20">
        <f t="shared" ref="AN36" si="249">+AN37+AN39+AN40+AN41+AN42</f>
        <v>497.75897517687253</v>
      </c>
      <c r="AO36" s="20">
        <f t="shared" ref="AO36" si="250">+AO37+AO39+AO40+AO41+AO42</f>
        <v>510.00383021308119</v>
      </c>
      <c r="AP36" s="20">
        <f t="shared" ref="AP36" si="251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2">+AT37+AT39+AT40+AT41+AT42</f>
        <v>73.398947695924534</v>
      </c>
      <c r="AU36" s="20">
        <f t="shared" ref="AU36" si="253">+AU37+AU39+AU40+AU41+AU42</f>
        <v>-20.511897311989628</v>
      </c>
      <c r="AV36" s="20">
        <f t="shared" ref="AV36" si="254">+AV37+AV39+AV40+AV41+AV42</f>
        <v>201.90923894212574</v>
      </c>
      <c r="AW36" s="20">
        <f t="shared" ref="AW36" si="255">+AW37+AW39+AW40+AW41+AW42</f>
        <v>657.59234249029635</v>
      </c>
      <c r="AX36" s="20">
        <f t="shared" ref="AX36" si="256">+AX37+AX39+AX40+AX41+AX42</f>
        <v>-56.497757060484275</v>
      </c>
      <c r="AY36" s="20">
        <f t="shared" ref="AY36" si="257">+AY37+AY39+AY40+AY41+AY42</f>
        <v>109.60077785417279</v>
      </c>
      <c r="AZ36" s="20">
        <f t="shared" ref="AZ36" si="258">+AZ37+AZ39+AZ40+AZ41+AZ42</f>
        <v>0.92389875828707169</v>
      </c>
      <c r="BA36" s="20">
        <f t="shared" ref="BA36" si="259">+BA37+BA39+BA40+BA41+BA42</f>
        <v>-42.577991291012466</v>
      </c>
      <c r="BB36" s="20">
        <f t="shared" ref="BB36" si="260">+BB37+BB39+BB40+BB41+BB42</f>
        <v>66.757854414267428</v>
      </c>
      <c r="BC36" s="20">
        <f t="shared" ref="BC36" si="261">+BC37+BC39+BC40+BC41+BC42</f>
        <v>991.71681951581627</v>
      </c>
      <c r="BD36" s="20">
        <f t="shared" ref="BD36" si="262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3">+BH37+BH39+BH40+BH41+BH42</f>
        <v>-624.81114387666696</v>
      </c>
      <c r="BI36" s="20">
        <f t="shared" ref="BI36" si="264">+BI37+BI39+BI40+BI41+BI42</f>
        <v>-45.423187733261074</v>
      </c>
      <c r="BJ36" s="20">
        <f t="shared" ref="BJ36" si="265">+BJ37+BJ39+BJ40+BJ41+BJ42</f>
        <v>3.3040745899325259</v>
      </c>
      <c r="BK36" s="20">
        <f t="shared" ref="BK36" si="266">+BK37+BK39+BK40+BK41+BK42</f>
        <v>1647.0615251757856</v>
      </c>
      <c r="BL36" s="20">
        <f t="shared" ref="BL36" si="267">+BL37+BL39+BL40+BL41+BL42</f>
        <v>797.40213654878403</v>
      </c>
      <c r="BM36" s="20">
        <f t="shared" ref="BM36" si="268">+BM37+BM39+BM40+BM41+BM42</f>
        <v>-136.90637008428433</v>
      </c>
      <c r="BN36" s="20">
        <f t="shared" ref="BN36" si="269">+BN37+BN39+BN40+BN41+BN42</f>
        <v>407.53712239507888</v>
      </c>
      <c r="BO36" s="20">
        <f t="shared" ref="BO36" si="270">+BO37+BO39+BO40+BO41+BO42</f>
        <v>-484.55990832043119</v>
      </c>
      <c r="BP36" s="20">
        <f t="shared" ref="BP36" si="271">+BP37+BP39+BP40+BP41+BP42</f>
        <v>-322.03641141399748</v>
      </c>
      <c r="BQ36" s="20">
        <f t="shared" ref="BQ36" si="272">+BQ37+BQ39+BQ40+BQ41+BQ42</f>
        <v>-596.9057359200433</v>
      </c>
      <c r="BR36" s="20">
        <f t="shared" ref="BR36" si="273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4">+BV37+BV39+BV40+BV41+BV42</f>
        <v>-139.70604791768079</v>
      </c>
      <c r="BW36" s="20">
        <f t="shared" ref="BW36" si="275">+BW37+BW39+BW40+BW41+BW42</f>
        <v>193.23369265410827</v>
      </c>
      <c r="BX36" s="20">
        <f t="shared" ref="BX36" si="276">+BX37+BX39+BX40+BX41+BX42</f>
        <v>-95.418986440131505</v>
      </c>
      <c r="BY36" s="20">
        <f t="shared" ref="BY36" si="277">+BY37+BY39+BY40+BY41+BY42</f>
        <v>61.604796590647076</v>
      </c>
      <c r="BZ36" s="20">
        <f t="shared" ref="BZ36" si="278">+BZ37+BZ39+BZ40+BZ41+BZ42</f>
        <v>87.918137484729954</v>
      </c>
      <c r="CA36" s="20">
        <f t="shared" ref="CA36" si="279">+CA37+CA39+CA40+CA41+CA42</f>
        <v>122.20000555326118</v>
      </c>
      <c r="CB36" s="20">
        <f t="shared" ref="CB36" si="280">+CB37+CB39+CB40+CB41+CB42</f>
        <v>-119.41021757785705</v>
      </c>
      <c r="CC36" s="20">
        <f t="shared" ref="CC36" si="281">+CC37+CC39+CC40+CC41+CC42</f>
        <v>113.93169178275947</v>
      </c>
      <c r="CD36" s="20">
        <f t="shared" ref="CD36" si="282">+CD37+CD39+CD40+CD41+CD42</f>
        <v>223.24027100621851</v>
      </c>
      <c r="CE36" s="20">
        <f t="shared" ref="CE36" si="283">+CE37+CE39+CE40+CE41+CE42</f>
        <v>-285.14809702262278</v>
      </c>
      <c r="CF36" s="20">
        <f t="shared" ref="CF36" si="284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5">+CJ37+CJ39+CJ40+CJ41+CJ42</f>
        <v>-550.07882533694749</v>
      </c>
      <c r="CK36" s="20">
        <f t="shared" ref="CK36" si="286">+CK37+CK39+CK40+CK41+CK42</f>
        <v>699.42406291402358</v>
      </c>
      <c r="CL36" s="20">
        <f t="shared" ref="CL36" si="287">+CL37+CL39+CL40+CL41+CL42</f>
        <v>-259.98912460492335</v>
      </c>
      <c r="CM36" s="20">
        <f t="shared" ref="CM36" si="288">+CM37+CM39+CM40+CM41+CM42</f>
        <v>376.17700412832704</v>
      </c>
      <c r="CN36" s="20">
        <f t="shared" ref="CN36" si="289">+CN37+CN39+CN40+CN41+CN42</f>
        <v>35.749466896864959</v>
      </c>
      <c r="CO36" s="20">
        <f t="shared" ref="CO36" si="290">+CO37+CO39+CO40+CO41+CO42</f>
        <v>-53.5593489105391</v>
      </c>
      <c r="CP36" s="20">
        <f t="shared" ref="CP36" si="291">+CP37+CP39+CP40+CP41+CP42</f>
        <v>-38.100119396436469</v>
      </c>
      <c r="CQ36" s="20">
        <f t="shared" ref="CQ36" si="292">+CQ37+CQ39+CQ40+CQ41+CQ42</f>
        <v>115.0933526111758</v>
      </c>
      <c r="CR36" s="20">
        <f t="shared" ref="CR36" si="293">+CR37+CR39+CR40+CR41+CR42</f>
        <v>-837.03709466449982</v>
      </c>
      <c r="CS36" s="20">
        <f t="shared" ref="CS36" si="294">+CS37+CS39+CS40+CS41+CS42</f>
        <v>134.26115471129887</v>
      </c>
      <c r="CT36" s="20">
        <f t="shared" ref="CT36" si="295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6">+CX37+CX39+CX40+CX41+CX42</f>
        <v>-747.7741847990211</v>
      </c>
      <c r="CY36" s="20">
        <f t="shared" ref="CY36" si="297">+CY37+CY39+CY40+CY41+CY42</f>
        <v>229.94892820548623</v>
      </c>
      <c r="CZ36" s="20">
        <f t="shared" ref="CZ36" si="298">+CZ37+CZ39+CZ40+CZ41+CZ42</f>
        <v>1218.3765680697595</v>
      </c>
      <c r="DA36" s="20">
        <f t="shared" ref="DA36" si="299">+DA37+DA39+DA40+DA41+DA42</f>
        <v>-106.67983895314939</v>
      </c>
      <c r="DB36" s="20">
        <f t="shared" ref="DB36" si="300">+DB37+DB39+DB40+DB41+DB42</f>
        <v>690.25196453481612</v>
      </c>
      <c r="DC36" s="20">
        <f t="shared" ref="DC36" si="301">+DC37+DC39+DC40+DC41+DC42</f>
        <v>674.40891192249615</v>
      </c>
      <c r="DD36" s="20">
        <f t="shared" ref="DD36" si="302">+DD37+DD39+DD40+DD41+DD42</f>
        <v>-364.79389263957933</v>
      </c>
      <c r="DE36" s="20">
        <f t="shared" ref="DE36" si="303">+DE37+DE39+DE40+DE41+DE42</f>
        <v>-277.49802724965593</v>
      </c>
      <c r="DF36" s="20">
        <f t="shared" ref="DF36" si="304">+DF37+DF39+DF40+DF41+DF42</f>
        <v>-314.51740420305276</v>
      </c>
      <c r="DG36" s="20">
        <f t="shared" ref="DG36" si="305">+DG37+DG39+DG40+DG41+DG42</f>
        <v>531.83585718027507</v>
      </c>
      <c r="DH36" s="20">
        <f t="shared" ref="DH36" si="306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7">+DL37+DL39+DL40+DL41+DL42</f>
        <v>-46.042432673922235</v>
      </c>
      <c r="DM36" s="20">
        <f t="shared" ref="DM36" si="308">+DM37+DM39+DM40+DM41+DM42</f>
        <v>-2.2942036970726818</v>
      </c>
      <c r="DN36" s="20">
        <f t="shared" ref="DN36" si="309">+DN37+DN39+DN40+DN41+DN42</f>
        <v>-574.54099521420164</v>
      </c>
      <c r="DO36" s="20">
        <f t="shared" ref="DO36" si="310">+DO37+DO39+DO40+DO41+DO42</f>
        <v>332.84661325233213</v>
      </c>
      <c r="DP36" s="20">
        <f t="shared" ref="DP36" si="311">+DP37+DP39+DP40+DP41+DP42</f>
        <v>-27.42344227815552</v>
      </c>
      <c r="DQ36" s="20">
        <f t="shared" ref="DQ36" si="312">+DQ37+DQ39+DQ40+DQ41+DQ42</f>
        <v>-60.855484321101436</v>
      </c>
      <c r="DR36" s="20">
        <f t="shared" ref="DR36" si="313">+DR37+DR39+DR40+DR41+DR42</f>
        <v>180.8963642839762</v>
      </c>
      <c r="DS36" s="20">
        <f t="shared" ref="DS36" si="314">+DS37+DS39+DS40+DS41+DS42</f>
        <v>-414.13628393724935</v>
      </c>
      <c r="DT36" s="20">
        <f t="shared" ref="DT36" si="315">+DT37+DT39+DT40+DT41+DT42</f>
        <v>-208.76612162765085</v>
      </c>
      <c r="DU36" s="20">
        <f t="shared" ref="DU36" si="316">+DU37+DU39+DU40+DU41+DU42</f>
        <v>105.56051699170055</v>
      </c>
      <c r="DV36" s="20">
        <f t="shared" ref="DV36" si="317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8">+DZ37+DZ39+DZ40+DZ41+DZ42</f>
        <v>181.07021390713734</v>
      </c>
      <c r="EA36" s="20">
        <f t="shared" ref="EA36" si="319">+EA37+EA39+EA40+EA41+EA42</f>
        <v>-440.14424324978785</v>
      </c>
      <c r="EB36" s="20">
        <f t="shared" ref="EB36" si="320">+EB37+EB39+EB40+EB41+EB42</f>
        <v>454.34509286649222</v>
      </c>
      <c r="EC36" s="20">
        <f t="shared" ref="EC36" si="321">+EC37+EC39+EC40+EC41+EC42</f>
        <v>-154.6505876789941</v>
      </c>
      <c r="ED36" s="20">
        <f t="shared" ref="ED36" si="322">+ED37+ED39+ED40+ED41+ED42</f>
        <v>-46.512557738757472</v>
      </c>
      <c r="EE36" s="20">
        <f t="shared" ref="EE36" si="323">+EE37+EE39+EE40+EE41+EE42</f>
        <v>-139.92908699875207</v>
      </c>
      <c r="EF36" s="20">
        <f t="shared" ref="EF36" si="324">+EF37+EF39+EF40+EF41+EF42</f>
        <v>-10.063170564110365</v>
      </c>
      <c r="EG36" s="20">
        <f t="shared" ref="EG36" si="325">+EG37+EG39+EG40+EG41+EG42</f>
        <v>-570.22086151592544</v>
      </c>
      <c r="EH36" s="20">
        <f t="shared" ref="EH36" si="326">+EH37+EH39+EH40+EH41+EH42</f>
        <v>-122.38132479763232</v>
      </c>
      <c r="EI36" s="20">
        <f t="shared" ref="EI36" si="327">+EI37+EI39+EI40+EI41+EI42</f>
        <v>62.763770041785051</v>
      </c>
      <c r="EJ36" s="20">
        <f t="shared" ref="EJ36" si="328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29">+EN37+EN39+EN40+EN41+EN42</f>
        <v>372.2250151152673</v>
      </c>
      <c r="EO36" s="20">
        <f t="shared" ref="EO36" si="330">+EO37+EO39+EO40+EO41+EO42</f>
        <v>-534.27338434862986</v>
      </c>
      <c r="EP36" s="20">
        <f t="shared" ref="EP36" si="331">+EP37+EP39+EP40+EP41+EP42</f>
        <v>-234.67823701793327</v>
      </c>
      <c r="EQ36" s="20">
        <f t="shared" ref="EQ36" si="332">+EQ37+EQ39+EQ40+EQ41+EQ42</f>
        <v>181.05434286148738</v>
      </c>
      <c r="ER36" s="20">
        <f t="shared" ref="ER36" si="333">+ER37+ER39+ER40+ER41+ER42</f>
        <v>69.412311628256887</v>
      </c>
      <c r="ES36" s="20">
        <f t="shared" ref="ES36" si="334">+ES37+ES39+ES40+ES41+ES42</f>
        <v>-6.8115626866445744</v>
      </c>
      <c r="ET36" s="20">
        <f t="shared" ref="ET36" si="335">+ET37+ET39+ET40+ET41+ET42</f>
        <v>-104.64929870922967</v>
      </c>
      <c r="EU36" s="20">
        <f t="shared" ref="EU36:EX36" si="336">+EU37+EU39+EU40+EU41+EU42</f>
        <v>258.37471676243734</v>
      </c>
      <c r="EV36" s="20">
        <f t="shared" si="336"/>
        <v>410.58499449505121</v>
      </c>
      <c r="EW36" s="20">
        <f t="shared" si="336"/>
        <v>1002.626740300135</v>
      </c>
      <c r="EX36" s="20">
        <f t="shared" si="336"/>
        <v>410.4474680902407</v>
      </c>
      <c r="EY36" s="20">
        <f t="shared" si="10"/>
        <v>1370.9608228539742</v>
      </c>
      <c r="EZ36" s="574"/>
      <c r="FA36" s="20">
        <f t="shared" ref="FA36:FL36" si="337">+FA37+FA39+FA40+FA41+FA42</f>
        <v>154.69760071474798</v>
      </c>
      <c r="FB36" s="20">
        <f t="shared" si="337"/>
        <v>14.967416141599728</v>
      </c>
      <c r="FC36" s="20">
        <f t="shared" si="337"/>
        <v>-125.77584828335111</v>
      </c>
      <c r="FD36" s="20">
        <f t="shared" si="337"/>
        <v>87.054484284323934</v>
      </c>
      <c r="FE36" s="20">
        <f t="shared" si="337"/>
        <v>-384.39792828724444</v>
      </c>
      <c r="FF36" s="20">
        <f t="shared" si="337"/>
        <v>-406.11717676810741</v>
      </c>
      <c r="FG36" s="20">
        <f t="shared" si="337"/>
        <v>63.611086701196015</v>
      </c>
      <c r="FH36" s="20">
        <f t="shared" si="337"/>
        <v>-304.00640547414588</v>
      </c>
      <c r="FI36" s="20">
        <f t="shared" si="337"/>
        <v>-67.834637258382372</v>
      </c>
      <c r="FJ36" s="20">
        <f t="shared" si="337"/>
        <v>-33.776686387787024</v>
      </c>
      <c r="FK36" s="20">
        <f t="shared" si="337"/>
        <v>261.73555281283973</v>
      </c>
      <c r="FL36" s="20">
        <f t="shared" si="337"/>
        <v>459.89383890036856</v>
      </c>
      <c r="FM36" s="20">
        <f t="shared" si="11"/>
        <v>-279.94870290394238</v>
      </c>
    </row>
    <row r="37" spans="2:169" x14ac:dyDescent="0.25">
      <c r="B37" s="692" t="s">
        <v>99</v>
      </c>
      <c r="C37" s="15">
        <f>-[59]mFlows!S41-[59]mFlows!S43-[59]mFlows!S32-[59]mFlows!S26-[59]mFlows!S27-[59]mFlows!S36-[59]mFlows!S37-[59]mFlows!S38-[59]mFlows!S45-[59]mFlows!S44-[59]mFlows!S46+([59]Desembolsos!S75-C30)+[59]mFlows!S103+[59]mFlows!S106+[59]mFlows!S107+[59]mFlows!S108+[59]mFlows!S109+[59]mFlows!S100+[59]mFlows!S114+[59]mFlows!S115+[59]mFlows!S119+[59]mFlows!S121+C38+[59]mFlows!S88-[59]mFlows!S24+[59]mFlows!S48+[59]mFlows!S87</f>
        <v>-500.94129050423032</v>
      </c>
      <c r="D37" s="15">
        <f>-[59]mFlows!T41-[59]mFlows!T43-[59]mFlows!T32-[59]mFlows!T26-[59]mFlows!T27-[59]mFlows!T36-[59]mFlows!T37-[59]mFlows!T38-[59]mFlows!T45-[59]mFlows!T44-[59]mFlows!T46+([59]Desembolsos!T75-D30)+[59]mFlows!T103+[59]mFlows!T106+[59]mFlows!T107+[59]mFlows!T108+[59]mFlows!T109+[59]mFlows!T100+[59]mFlows!T114+[59]mFlows!T115+[59]mFlows!T119+[59]mFlows!T121+D38+[59]mFlows!T88-[59]mFlows!T24+[59]mFlows!T48+[59]mFlows!T87</f>
        <v>480.17005695136021</v>
      </c>
      <c r="E37" s="15">
        <f>-[59]mFlows!U41-[59]mFlows!U43-[59]mFlows!U32-[59]mFlows!U26-[59]mFlows!U27-[59]mFlows!U36-[59]mFlows!U37-[59]mFlows!U38-[59]mFlows!U45-[59]mFlows!U44-[59]mFlows!U46+([59]Desembolsos!U75-E30)+[59]mFlows!U103+[59]mFlows!U106+[59]mFlows!U107+[59]mFlows!U108+[59]mFlows!U109+[59]mFlows!U100+[59]mFlows!U114+[59]mFlows!U115+[59]mFlows!U119+[59]mFlows!U121+E38+[59]mFlows!U88-[59]mFlows!U24+[59]mFlows!U48+[59]mFlows!U87</f>
        <v>1073.2511605915549</v>
      </c>
      <c r="F37" s="15">
        <f>-[59]mFlows!V41-[59]mFlows!V43-[59]mFlows!V32-[59]mFlows!V26-[59]mFlows!V27-[59]mFlows!V36-[59]mFlows!V37-[59]mFlows!V38-[59]mFlows!V45-[59]mFlows!V44-[59]mFlows!V46+([59]Desembolsos!V75-F30)+[59]mFlows!V103+[59]mFlows!V106+[59]mFlows!V107+[59]mFlows!V108+[59]mFlows!V109+[59]mFlows!V100+[59]mFlows!V114+[59]mFlows!V115+[59]mFlows!V119+[59]mFlows!V121+F38+[59]mFlows!V88-[59]mFlows!V24+[59]mFlows!V48+[59]mFlows!V87</f>
        <v>242.04365302540612</v>
      </c>
      <c r="G37" s="15">
        <f>-[59]mFlows!W41-[59]mFlows!W43-[59]mFlows!W32-[59]mFlows!W26-[59]mFlows!W27-[59]mFlows!W36-[59]mFlows!W37-[59]mFlows!W38-[59]mFlows!W45-[59]mFlows!W44-[59]mFlows!W46+([59]Desembolsos!W75-G30)+[59]mFlows!W103+[59]mFlows!W106+[59]mFlows!W107+[59]mFlows!W108+[59]mFlows!W109+[59]mFlows!W100+[59]mFlows!W114+[59]mFlows!W115+[59]mFlows!W119+[59]mFlows!W121+G38+[59]mFlows!W88-[59]mFlows!W24+[59]mFlows!W48+[59]mFlows!W87</f>
        <v>233.83986354930997</v>
      </c>
      <c r="H37" s="15">
        <f>-[59]mFlows!X41-[59]mFlows!X43-[59]mFlows!X32-[59]mFlows!X26-[59]mFlows!X27-[59]mFlows!X36-[59]mFlows!X37-[59]mFlows!X38-[59]mFlows!X45-[59]mFlows!X44-[59]mFlows!X46+([59]Desembolsos!X75-H30)+[59]mFlows!X103+[59]mFlows!X106+[59]mFlows!X107+[59]mFlows!X108+[59]mFlows!X109+[59]mFlows!X100+[59]mFlows!X114+[59]mFlows!X115+[59]mFlows!X119+[59]mFlows!X121+H38+[59]mFlows!X88-[59]mFlows!X24+[59]mFlows!X48+[59]mFlows!X87</f>
        <v>-151.43778311440292</v>
      </c>
      <c r="I37" s="15">
        <f>-[59]mFlows!Y41-[59]mFlows!Y43-[59]mFlows!Y32-[59]mFlows!Y26-[59]mFlows!Y27-[59]mFlows!Y36-[59]mFlows!Y37-[59]mFlows!Y38-[59]mFlows!Y45-[59]mFlows!Y44-[59]mFlows!Y46+([59]Desembolsos!Y75-I30)+[59]mFlows!Y103+[59]mFlows!Y106+[59]mFlows!Y107+[59]mFlows!Y108+[59]mFlows!Y109+[59]mFlows!Y100+[59]mFlows!Y114+[59]mFlows!Y115+[59]mFlows!Y119+[59]mFlows!Y121+I38+[59]mFlows!Y88-[59]mFlows!Y24+[59]mFlows!Y48+[59]mFlows!Y87</f>
        <v>296.14144002005952</v>
      </c>
      <c r="J37" s="15">
        <f>-[59]mFlows!Z41-[59]mFlows!Z43-[59]mFlows!Z32-[59]mFlows!Z26-[59]mFlows!Z27-[59]mFlows!Z36-[59]mFlows!Z37-[59]mFlows!Z38-[59]mFlows!Z45-[59]mFlows!Z44-[59]mFlows!Z46+([59]Desembolsos!Z75-J30)+[59]mFlows!Z103+[59]mFlows!Z106+[59]mFlows!Z107+[59]mFlows!Z108+[59]mFlows!Z109+[59]mFlows!Z100+[59]mFlows!Z114+[59]mFlows!Z115+[59]mFlows!Z119+[59]mFlows!Z121+J38+[59]mFlows!Z88-[59]mFlows!Z24+[59]mFlows!Z48+[59]mFlows!Z87</f>
        <v>860.58522739164312</v>
      </c>
      <c r="K37" s="15">
        <f>-[59]mFlows!AA41-[59]mFlows!AA43-[59]mFlows!AA32-[59]mFlows!AA26-[59]mFlows!AA27-[59]mFlows!AA36-[59]mFlows!AA37-[59]mFlows!AA38-[59]mFlows!AA45-[59]mFlows!AA44-[59]mFlows!AA46+([59]Desembolsos!AA75-K30)+[59]mFlows!AA103+[59]mFlows!AA106+[59]mFlows!AA107+[59]mFlows!AA108+[59]mFlows!AA109+[59]mFlows!AA100+[59]mFlows!AA114+[59]mFlows!AA115+[59]mFlows!AA119+[59]mFlows!AA121+K38+[59]mFlows!AA88-[59]mFlows!AA24+[59]mFlows!AA48+[59]mFlows!AA87</f>
        <v>373.87008553120091</v>
      </c>
      <c r="L37" s="15">
        <f>-[59]mFlows!AB41-[59]mFlows!AB43-[59]mFlows!AB32-[59]mFlows!AB26-[59]mFlows!AB27-[59]mFlows!AB36-[59]mFlows!AB37-[59]mFlows!AB38-[59]mFlows!AB45-[59]mFlows!AB44-[59]mFlows!AB46+([59]Desembolsos!AB75-L30)+[59]mFlows!AB103+[59]mFlows!AB106+[59]mFlows!AB107+[59]mFlows!AB108+[59]mFlows!AB109+[59]mFlows!AB100+[59]mFlows!AB114+[59]mFlows!AB115+[59]mFlows!AB119+[59]mFlows!AB121+L38+[59]mFlows!AB88-[59]mFlows!AB24+[59]mFlows!AB48+[59]mFlows!AB87</f>
        <v>505.30978624144126</v>
      </c>
      <c r="M37" s="15">
        <f>-[59]mFlows!AC41-[59]mFlows!AC43-[59]mFlows!AC32-[59]mFlows!AC26-[59]mFlows!AC27-[59]mFlows!AC36-[59]mFlows!AC37-[59]mFlows!AC38-[59]mFlows!AC45-[59]mFlows!AC44-[59]mFlows!AC46+([59]Desembolsos!AC75-M30)+[59]mFlows!AC103+[59]mFlows!AC106+[59]mFlows!AC107+[59]mFlows!AC108+[59]mFlows!AC109+[59]mFlows!AC100+[59]mFlows!AC114+[59]mFlows!AC115+[59]mFlows!AC119+[59]mFlows!AC121+M38+[59]mFlows!AC88-[59]mFlows!AC24+[59]mFlows!AC48+[59]mFlows!AC87</f>
        <v>492.36677405313219</v>
      </c>
      <c r="N37" s="15">
        <f>-[59]mFlows!AD41-[59]mFlows!AD43-[59]mFlows!AD32-[59]mFlows!AD26-[59]mFlows!AD27-[59]mFlows!AD36-[59]mFlows!AD37-[59]mFlows!AD38-[59]mFlows!AD45-[59]mFlows!AD44-[59]mFlows!AD46+([59]Desembolsos!AD75-N30)+[59]mFlows!AD103+[59]mFlows!AD106+[59]mFlows!AD107+[59]mFlows!AD108+[59]mFlows!AD109+[59]mFlows!AD100+[59]mFlows!AD114+[59]mFlows!AD115+[59]mFlows!AD119+[59]mFlows!AD121+N38+[59]mFlows!AD88-[59]mFlows!AD24+[59]mFlows!AD48+[59]mFlows!AD87</f>
        <v>849.16477889386385</v>
      </c>
      <c r="O37" s="15">
        <f t="shared" si="0"/>
        <v>4754.3637526303382</v>
      </c>
      <c r="P37" s="16"/>
      <c r="Q37" s="15">
        <f>-[59]mFlows!AE41-[59]mFlows!AE43-[59]mFlows!AE32-[59]mFlows!AE26-[59]mFlows!AE27-[59]mFlows!AE36-[59]mFlows!AE37-[59]mFlows!AE38-[59]mFlows!AE45-[59]mFlows!AE44-[59]mFlows!AE46+([59]Desembolsos!AE75-Q30)+[59]mFlows!AE103+[59]mFlows!AE106+[59]mFlows!AE107+[59]mFlows!AE108+[59]mFlows!AE109+[59]mFlows!AE100+[59]mFlows!AE114+[59]mFlows!AE115+[59]mFlows!AE119+[59]mFlows!AE121+Q38+[59]mFlows!AE88-[59]mFlows!AE24+[59]mFlows!AE48+[59]mFlows!AE87</f>
        <v>-176.54393873197097</v>
      </c>
      <c r="R37" s="15">
        <f>-[59]mFlows!AF41-[59]mFlows!AF43-[59]mFlows!AF32-[59]mFlows!AF26-[59]mFlows!AF27-[59]mFlows!AF36-[59]mFlows!AF37-[59]mFlows!AF38-[59]mFlows!AF45-[59]mFlows!AF44-[59]mFlows!AF46+([59]Desembolsos!AF75-R30)+[59]mFlows!AF103+[59]mFlows!AF106+[59]mFlows!AF107+[59]mFlows!AF108+[59]mFlows!AF109+[59]mFlows!AF100+[59]mFlows!AF114+[59]mFlows!AF115+[59]mFlows!AF119+[59]mFlows!AF121+R38+[59]mFlows!AF88-[59]mFlows!AF24+[59]mFlows!AF48+[59]mFlows!AF87</f>
        <v>706.66103272798819</v>
      </c>
      <c r="S37" s="15">
        <f>-[59]mFlows!AG41-[59]mFlows!AG43-[59]mFlows!AG32-[59]mFlows!AG26-[59]mFlows!AG27-[59]mFlows!AG36-[59]mFlows!AG37-[59]mFlows!AG38-[59]mFlows!AG45-[59]mFlows!AG44-[59]mFlows!AG46+([59]Desembolsos!AG75-S30)+[59]mFlows!AG103+[59]mFlows!AG106+[59]mFlows!AG107+[59]mFlows!AG108+[59]mFlows!AG109+[59]mFlows!AG100+[59]mFlows!AG114+[59]mFlows!AG115+[59]mFlows!AG119+[59]mFlows!AG121+S38+[59]mFlows!AG88-[59]mFlows!AG24+[59]mFlows!AG48+[59]mFlows!AG87</f>
        <v>74.485563180655745</v>
      </c>
      <c r="T37" s="15">
        <f>-[59]mFlows!AH41-[59]mFlows!AH43-[59]mFlows!AH32-[59]mFlows!AH26-[59]mFlows!AH27-[59]mFlows!AH36-[59]mFlows!AH37-[59]mFlows!AH38-[59]mFlows!AH45-[59]mFlows!AH44-[59]mFlows!AH46+([59]Desembolsos!AH75-T30)+[59]mFlows!AH103+[59]mFlows!AH106+[59]mFlows!AH107+[59]mFlows!AH108+[59]mFlows!AH109+[59]mFlows!AH100+[59]mFlows!AH114+[59]mFlows!AH115+[59]mFlows!AH119+[59]mFlows!AH121+T38+[59]mFlows!AH88-[59]mFlows!AH24+[59]mFlows!AH48+[59]mFlows!AH87</f>
        <v>688.90010746976168</v>
      </c>
      <c r="U37" s="15">
        <f>-[59]mFlows!AI41-[59]mFlows!AI43-[59]mFlows!AI32-[59]mFlows!AI26-[59]mFlows!AI27-[59]mFlows!AI36-[59]mFlows!AI37-[59]mFlows!AI38-[59]mFlows!AI45-[59]mFlows!AI44-[59]mFlows!AI46+([59]Desembolsos!AI75-U30)+[59]mFlows!AI103+[59]mFlows!AI106+[59]mFlows!AI107+[59]mFlows!AI108+[59]mFlows!AI109+[59]mFlows!AI100+[59]mFlows!AI114+[59]mFlows!AI115+[59]mFlows!AI119+[59]mFlows!AI121+U38+[59]mFlows!AI88-[59]mFlows!AI24+[59]mFlows!AI48+[59]mFlows!AI87</f>
        <v>347.58292058982511</v>
      </c>
      <c r="V37" s="15">
        <f>-[59]mFlows!AJ41-[59]mFlows!AJ43-[59]mFlows!AJ32-[59]mFlows!AJ26-[59]mFlows!AJ27-[59]mFlows!AJ36-[59]mFlows!AJ37-[59]mFlows!AJ38-[59]mFlows!AJ45-[59]mFlows!AJ44-[59]mFlows!AJ46+([59]Desembolsos!AJ75-V30)+[59]mFlows!AJ103+[59]mFlows!AJ106+[59]mFlows!AJ107+[59]mFlows!AJ108+[59]mFlows!AJ109+[59]mFlows!AJ100+[59]mFlows!AJ114+[59]mFlows!AJ115+[59]mFlows!AJ119+[59]mFlows!AJ121+V38+[59]mFlows!AJ88-[59]mFlows!AJ24+[59]mFlows!AJ48+[59]mFlows!AJ87</f>
        <v>-484.7470322666245</v>
      </c>
      <c r="W37" s="15">
        <f>-[59]mFlows!AK41-[59]mFlows!AK43-[59]mFlows!AK32-[59]mFlows!AK26-[59]mFlows!AK27-[59]mFlows!AK36-[59]mFlows!AK37-[59]mFlows!AK38-[59]mFlows!AK45-[59]mFlows!AK44-[59]mFlows!AK46+([59]Desembolsos!AK75-W30)+[59]mFlows!AK103+[59]mFlows!AK106+[59]mFlows!AK107+[59]mFlows!AK108+[59]mFlows!AK109+[59]mFlows!AK100+[59]mFlows!AK114+[59]mFlows!AK115+[59]mFlows!AK119+[59]mFlows!AK121+W38+[59]mFlows!AK88-[59]mFlows!AK24+[59]mFlows!AK48+[59]mFlows!AK87</f>
        <v>832.73797566240808</v>
      </c>
      <c r="X37" s="15">
        <f>-[59]mFlows!AL41-[59]mFlows!AL43-[59]mFlows!AL32-[59]mFlows!AL26-[59]mFlows!AL27-[59]mFlows!AL36-[59]mFlows!AL37-[59]mFlows!AL38-[59]mFlows!AL45-[59]mFlows!AL44-[59]mFlows!AL46+([59]Desembolsos!AL75-X30)+[59]mFlows!AL103+[59]mFlows!AL106+[59]mFlows!AL107+[59]mFlows!AL108+[59]mFlows!AL109+[59]mFlows!AL100+[59]mFlows!AL114+[59]mFlows!AL115+[59]mFlows!AL119+[59]mFlows!AL121+X38+[59]mFlows!AL88-[59]mFlows!AL24+[59]mFlows!AL48+[59]mFlows!AL87</f>
        <v>305.62351868716235</v>
      </c>
      <c r="Y37" s="15">
        <f>-[59]mFlows!AM41-[59]mFlows!AM43-[59]mFlows!AM32-[59]mFlows!AM26-[59]mFlows!AM27-[59]mFlows!AM36-[59]mFlows!AM37-[59]mFlows!AM38-[59]mFlows!AM45-[59]mFlows!AM44-[59]mFlows!AM46+([59]Desembolsos!AM75-Y30)+[59]mFlows!AM103+[59]mFlows!AM106+[59]mFlows!AM107+[59]mFlows!AM108+[59]mFlows!AM109+[59]mFlows!AM100+[59]mFlows!AM114+[59]mFlows!AM115+[59]mFlows!AM119+[59]mFlows!AM121+Y38+[59]mFlows!AM88-[59]mFlows!AM24+[59]mFlows!AM48+[59]mFlows!AM87</f>
        <v>382.01607892489068</v>
      </c>
      <c r="Z37" s="15">
        <f>-[59]mFlows!AN41-[59]mFlows!AN43-[59]mFlows!AN32-[59]mFlows!AN26-[59]mFlows!AN27-[59]mFlows!AN36-[59]mFlows!AN37-[59]mFlows!AN38-[59]mFlows!AN45-[59]mFlows!AN44-[59]mFlows!AN46+([59]Desembolsos!AN75-Z30)+[59]mFlows!AN103+[59]mFlows!AN106+[59]mFlows!AN107+[59]mFlows!AN108+[59]mFlows!AN109+[59]mFlows!AN100+[59]mFlows!AN114+[59]mFlows!AN115+[59]mFlows!AN119+[59]mFlows!AN121+Z38+[59]mFlows!AN88-[59]mFlows!AN24+[59]mFlows!AN48+[59]mFlows!AN87</f>
        <v>414.59448672376391</v>
      </c>
      <c r="AA37" s="15">
        <f>-[59]mFlows!AO41-[59]mFlows!AO43-[59]mFlows!AO32-[59]mFlows!AO26-[59]mFlows!AO27-[59]mFlows!AO36-[59]mFlows!AO37-[59]mFlows!AO38-[59]mFlows!AO45-[59]mFlows!AO44-[59]mFlows!AO46+([59]Desembolsos!AO75-AA30)+[59]mFlows!AO103+[59]mFlows!AO106+[59]mFlows!AO107+[59]mFlows!AO108+[59]mFlows!AO109+[59]mFlows!AO100+[59]mFlows!AO114+[59]mFlows!AO115+[59]mFlows!AO119+[59]mFlows!AO121+AA38+[59]mFlows!AO88-[59]mFlows!AO24+[59]mFlows!AO48+[59]mFlows!AO87</f>
        <v>260.62896185513455</v>
      </c>
      <c r="AB37" s="15">
        <f>-[59]mFlows!AP41-[59]mFlows!AP43-[59]mFlows!AP32-[59]mFlows!AP26-[59]mFlows!AP27-[59]mFlows!AP36-[59]mFlows!AP37-[59]mFlows!AP38-[59]mFlows!AP45-[59]mFlows!AP44-[59]mFlows!AP46+([59]Desembolsos!AP75-AB30)+[59]mFlows!AP103+[59]mFlows!AP106+[59]mFlows!AP107+[59]mFlows!AP108+[59]mFlows!AP109+[59]mFlows!AP100+[59]mFlows!AP114+[59]mFlows!AP115+[59]mFlows!AP119+[59]mFlows!AP121+AB38+[59]mFlows!AP88-[59]mFlows!AP24+[59]mFlows!AP48+[59]mFlows!AP87</f>
        <v>497.38471835924071</v>
      </c>
      <c r="AC37" s="15">
        <f t="shared" si="1"/>
        <v>3849.3243931822353</v>
      </c>
      <c r="AD37" s="16"/>
      <c r="AE37" s="15">
        <f>-[59]mFlows!AQ41-[59]mFlows!AQ43-[59]mFlows!AQ32-[59]mFlows!AQ26-[59]mFlows!AQ27-[59]mFlows!AQ36-[59]mFlows!AQ37-[59]mFlows!AQ38-[59]mFlows!AQ45-[59]mFlows!AQ44-[59]mFlows!AQ46+([59]Desembolsos!AQ75-AE30)+[59]mFlows!AQ103+[59]mFlows!AQ106+[59]mFlows!AQ107+[59]mFlows!AQ108+[59]mFlows!AQ109+[59]mFlows!AQ100+[59]mFlows!AQ114+[59]mFlows!AQ115+[59]mFlows!AQ119+[59]mFlows!AQ121+AE38+[59]mFlows!AQ88-[59]mFlows!AQ24+[59]mFlows!AQ48+[59]mFlows!AQ87</f>
        <v>-20.676387364596298</v>
      </c>
      <c r="AF37" s="15">
        <f>-[59]mFlows!AR41-[59]mFlows!AR43-[59]mFlows!AR32-[59]mFlows!AR26-[59]mFlows!AR27-[59]mFlows!AR36-[59]mFlows!AR37-[59]mFlows!AR38-[59]mFlows!AR45-[59]mFlows!AR44-[59]mFlows!AR46+([59]Desembolsos!AR75-AF30)+[59]mFlows!AR103+[59]mFlows!AR106+[59]mFlows!AR107+[59]mFlows!AR108+[59]mFlows!AR109+[59]mFlows!AR100+[59]mFlows!AR114+[59]mFlows!AR115+[59]mFlows!AR119+[59]mFlows!AR121+AF38+[59]mFlows!AR88-[59]mFlows!AR24+[59]mFlows!AR48+[59]mFlows!AR87</f>
        <v>15.722748385463145</v>
      </c>
      <c r="AG37" s="15">
        <f>-[59]mFlows!AS41-[59]mFlows!AS43-[59]mFlows!AS32-[59]mFlows!AS26-[59]mFlows!AS27-[59]mFlows!AS36-[59]mFlows!AS37-[59]mFlows!AS38-[59]mFlows!AS45-[59]mFlows!AS44-[59]mFlows!AS46+([59]Desembolsos!AS75-AG30)+[59]mFlows!AS103+[59]mFlows!AS106+[59]mFlows!AS107+[59]mFlows!AS108+[59]mFlows!AS109+[59]mFlows!AS100+[59]mFlows!AS114+[59]mFlows!AS115+[59]mFlows!AS119+[59]mFlows!AS121+AG38+[59]mFlows!AS88-[59]mFlows!AS24+[59]mFlows!AS48+[59]mFlows!AS87</f>
        <v>-120.18437349093729</v>
      </c>
      <c r="AH37" s="15">
        <f>-[59]mFlows!AT41-[59]mFlows!AT43-[59]mFlows!AT32-[59]mFlows!AT26-[59]mFlows!AT27-[59]mFlows!AT36-[59]mFlows!AT37-[59]mFlows!AT38-[59]mFlows!AT45-[59]mFlows!AT44-[59]mFlows!AT46+([59]Desembolsos!AT75-AH30)+[59]mFlows!AT103+[59]mFlows!AT106+[59]mFlows!AT107+[59]mFlows!AT108+[59]mFlows!AT109+[59]mFlows!AT100+[59]mFlows!AT114+[59]mFlows!AT115+[59]mFlows!AT119+[59]mFlows!AT121+AH38+[59]mFlows!AT88-[59]mFlows!AT24+[59]mFlows!AT48+[59]mFlows!AT87</f>
        <v>84.352091323788784</v>
      </c>
      <c r="AI37" s="15">
        <f>-[59]mFlows!AU41-[59]mFlows!AU43-[59]mFlows!AU32-[59]mFlows!AU26-[59]mFlows!AU27-[59]mFlows!AU36-[59]mFlows!AU37-[59]mFlows!AU38-[59]mFlows!AU45-[59]mFlows!AU44-[59]mFlows!AU46+([59]Desembolsos!AU75-AI30)+[59]mFlows!AU103+[59]mFlows!AU106+[59]mFlows!AU107+[59]mFlows!AU108+[59]mFlows!AU109+[59]mFlows!AU100+[59]mFlows!AU114+[59]mFlows!AU115+[59]mFlows!AU119+[59]mFlows!AU121+AI38+[59]mFlows!AU88-[59]mFlows!AU24+[59]mFlows!AU48+[59]mFlows!AU87</f>
        <v>261.59625357987176</v>
      </c>
      <c r="AJ37" s="15">
        <f>-[59]mFlows!AV41-[59]mFlows!AV43-[59]mFlows!AV32-[59]mFlows!AV26-[59]mFlows!AV27-[59]mFlows!AV36-[59]mFlows!AV37-[59]mFlows!AV38-[59]mFlows!AV45-[59]mFlows!AV44-[59]mFlows!AV46+([59]Desembolsos!AV75-AJ30)+[59]mFlows!AV103+[59]mFlows!AV106+[59]mFlows!AV107+[59]mFlows!AV108+[59]mFlows!AV109+[59]mFlows!AV100+[59]mFlows!AV114+[59]mFlows!AV115+[59]mFlows!AV119+[59]mFlows!AV121+AJ38+[59]mFlows!AV88-[59]mFlows!AV24+[59]mFlows!AV48+[59]mFlows!AV87</f>
        <v>74.947010728844504</v>
      </c>
      <c r="AK37" s="15">
        <f>-[59]mFlows!AW41-[59]mFlows!AW43-[59]mFlows!AW32-[59]mFlows!AW26-[59]mFlows!AW27-[59]mFlows!AW36-[59]mFlows!AW37-[59]mFlows!AW38-[59]mFlows!AW45-[59]mFlows!AW44-[59]mFlows!AW46+([59]Desembolsos!AW75-AK30)+[59]mFlows!AW103+[59]mFlows!AW106+[59]mFlows!AW107+[59]mFlows!AW108+[59]mFlows!AW109+[59]mFlows!AW100+[59]mFlows!AW114+[59]mFlows!AW115+[59]mFlows!AW119+[59]mFlows!AW121+AK38+[59]mFlows!AW88-[59]mFlows!AW24+[59]mFlows!AW48+[59]mFlows!AW87</f>
        <v>-700.5525018663127</v>
      </c>
      <c r="AL37" s="15">
        <f>-[59]mFlows!AX41-[59]mFlows!AX43-[59]mFlows!AX32-[59]mFlows!AX26-[59]mFlows!AX27-[59]mFlows!AX36-[59]mFlows!AX37-[59]mFlows!AX38-[59]mFlows!AX45-[59]mFlows!AX44-[59]mFlows!AX46+([59]Desembolsos!AX75-AL30)+[59]mFlows!AX103+[59]mFlows!AX106+[59]mFlows!AX107+[59]mFlows!AX108+[59]mFlows!AX109+[59]mFlows!AX100+[59]mFlows!AX114+[59]mFlows!AX115+[59]mFlows!AX119+[59]mFlows!AX121+AL38+[59]mFlows!AX88-[59]mFlows!AX24+[59]mFlows!AX48+[59]mFlows!AX87</f>
        <v>581.89904549892674</v>
      </c>
      <c r="AM37" s="15">
        <f>-[59]mFlows!AY41-[59]mFlows!AY43-[59]mFlows!AY32-[59]mFlows!AY26-[59]mFlows!AY27-[59]mFlows!AY36-[59]mFlows!AY37-[59]mFlows!AY38-[59]mFlows!AY45-[59]mFlows!AY44-[59]mFlows!AY46+([59]Desembolsos!AY75-AM30)+[59]mFlows!AY103+[59]mFlows!AY106+[59]mFlows!AY107+[59]mFlows!AY108+[59]mFlows!AY109+[59]mFlows!AY100+[59]mFlows!AY114+[59]mFlows!AY115+[59]mFlows!AY119+[59]mFlows!AY121+AM38+[59]mFlows!AY88-[59]mFlows!AY24+[59]mFlows!AY48+[59]mFlows!AY87</f>
        <v>451.19135790688529</v>
      </c>
      <c r="AN37" s="15">
        <f>-[59]mFlows!AZ41-[59]mFlows!AZ43-[59]mFlows!AZ32-[59]mFlows!AZ26-[59]mFlows!AZ27-[59]mFlows!AZ36-[59]mFlows!AZ37-[59]mFlows!AZ38-[59]mFlows!AZ45-[59]mFlows!AZ44-[59]mFlows!AZ46+([59]Desembolsos!AZ75-AN30)+[59]mFlows!AZ103+[59]mFlows!AZ106+[59]mFlows!AZ107+[59]mFlows!AZ108+[59]mFlows!AZ109+[59]mFlows!AZ100+[59]mFlows!AZ114+[59]mFlows!AZ115+[59]mFlows!AZ119+[59]mFlows!AZ121+AN38+[59]mFlows!AZ88-[59]mFlows!AZ24+[59]mFlows!AZ48+[59]mFlows!AZ87</f>
        <v>630.78122761687382</v>
      </c>
      <c r="AO37" s="15">
        <f>-[59]mFlows!BA41-[59]mFlows!BA43-[59]mFlows!BA32-[59]mFlows!BA26-[59]mFlows!BA27-[59]mFlows!BA36-[59]mFlows!BA37-[59]mFlows!BA38-[59]mFlows!BA45-[59]mFlows!BA44-[59]mFlows!BA46+([59]Desembolsos!BA75-AO30)+[59]mFlows!BA103+[59]mFlows!BA106+[59]mFlows!BA107+[59]mFlows!BA108+[59]mFlows!BA109+[59]mFlows!BA100+[59]mFlows!BA114+[59]mFlows!BA115+[59]mFlows!BA119+[59]mFlows!BA121+AO38+[59]mFlows!BA88-[59]mFlows!BA24+[59]mFlows!BA48+[59]mFlows!BA87</f>
        <v>561.85222414308089</v>
      </c>
      <c r="AP37" s="15">
        <f>-[59]mFlows!BB41-[59]mFlows!BB43-[59]mFlows!BB32-[59]mFlows!BB26-[59]mFlows!BB27-[59]mFlows!BB36-[59]mFlows!BB37-[59]mFlows!BB38-[59]mFlows!BB45-[59]mFlows!BB44-[59]mFlows!BB46+([59]Desembolsos!BB75-AP30)+[59]mFlows!BB103+[59]mFlows!BB106+[59]mFlows!BB107+[59]mFlows!BB108+[59]mFlows!BB109+[59]mFlows!BB100+[59]mFlows!BB114+[59]mFlows!BB115+[59]mFlows!BB119+[59]mFlows!BB121+AP38+[59]mFlows!BB88-[59]mFlows!BB24+[59]mFlows!BB48+[59]mFlows!BB87</f>
        <v>2023.0268120782212</v>
      </c>
      <c r="AQ37" s="15">
        <f t="shared" si="2"/>
        <v>3843.9555085401098</v>
      </c>
      <c r="AR37" s="16"/>
      <c r="AS37" s="15">
        <f>-[59]mFlows!BC41-[59]mFlows!BC43-[59]mFlows!BC32-[59]mFlows!BC26-[59]mFlows!BC27-[59]mFlows!BC36-[59]mFlows!BC37-[59]mFlows!BC38-[59]mFlows!BC45-[59]mFlows!BC44-[59]mFlows!BC46+([59]Desembolsos!BC75-AS30)+[59]mFlows!BC103+[59]mFlows!BC106+[59]mFlows!BC107+[59]mFlows!BC108+[59]mFlows!BC109+[59]mFlows!BC100+[59]mFlows!BC114+[59]mFlows!BC115+[59]mFlows!BC119+[59]mFlows!BC121+AS38+[59]mFlows!BC88-[59]mFlows!BC24+[59]mFlows!BC48+[59]mFlows!BC87</f>
        <v>-999.02217612377979</v>
      </c>
      <c r="AT37" s="15">
        <f>-[59]mFlows!BD41-[59]mFlows!BD43-[59]mFlows!BD32-[59]mFlows!BD26-[59]mFlows!BD27-[59]mFlows!BD36-[59]mFlows!BD37-[59]mFlows!BD38-[59]mFlows!BD45-[59]mFlows!BD44-[59]mFlows!BD46+([59]Desembolsos!BD75-AT30)+[59]mFlows!BD103+[59]mFlows!BD106+[59]mFlows!BD107+[59]mFlows!BD108+[59]mFlows!BD109+[59]mFlows!BD100+[59]mFlows!BD114+[59]mFlows!BD115+[59]mFlows!BD119+[59]mFlows!BD121+AT38+[59]mFlows!BD88-[59]mFlows!BD24+[59]mFlows!BD48+[59]mFlows!BD87</f>
        <v>158.8421738569684</v>
      </c>
      <c r="AU37" s="15">
        <f>-[59]mFlows!BE41-[59]mFlows!BE43-[59]mFlows!BE32-[59]mFlows!BE26-[59]mFlows!BE27-[59]mFlows!BE36-[59]mFlows!BE37-[59]mFlows!BE38-[59]mFlows!BE45-[59]mFlows!BE44-[59]mFlows!BE46+([59]Desembolsos!BE75-AU30)+[59]mFlows!BE103+[59]mFlows!BE106+[59]mFlows!BE107+[59]mFlows!BE108+[59]mFlows!BE109+[59]mFlows!BE100+[59]mFlows!BE114+[59]mFlows!BE115+[59]mFlows!BE119+[59]mFlows!BE121+AU38+[59]mFlows!BE88-[59]mFlows!BE24+[59]mFlows!BE48+[59]mFlows!BE87</f>
        <v>339.53862771800954</v>
      </c>
      <c r="AV37" s="15">
        <f>-[59]mFlows!BF41-[59]mFlows!BF43-[59]mFlows!BF32-[59]mFlows!BF26-[59]mFlows!BF27-[59]mFlows!BF36-[59]mFlows!BF37-[59]mFlows!BF38-[59]mFlows!BF45-[59]mFlows!BF44-[59]mFlows!BF46+([59]Desembolsos!BF75-AV30)+[59]mFlows!BF103+[59]mFlows!BF106+[59]mFlows!BF107+[59]mFlows!BF108+[59]mFlows!BF109+[59]mFlows!BF100+[59]mFlows!BF114+[59]mFlows!BF115+[59]mFlows!BF119+[59]mFlows!BF121+AV38+[59]mFlows!BF88-[59]mFlows!BF24+[59]mFlows!BF48+[59]mFlows!BF87</f>
        <v>246.47402285212553</v>
      </c>
      <c r="AW37" s="15">
        <f>-[59]mFlows!BG41-[59]mFlows!BG43-[59]mFlows!BG32-[59]mFlows!BG26-[59]mFlows!BG27-[59]mFlows!BG36-[59]mFlows!BG37-[59]mFlows!BG38-[59]mFlows!BG45-[59]mFlows!BG44-[59]mFlows!BG46+([59]Desembolsos!BG75-AW30)+[59]mFlows!BG103+[59]mFlows!BG106+[59]mFlows!BG107+[59]mFlows!BG108+[59]mFlows!BG109+[59]mFlows!BG100+[59]mFlows!BG114+[59]mFlows!BG115+[59]mFlows!BG119+[59]mFlows!BG121+AW38+[59]mFlows!BG88-[59]mFlows!BG24+[59]mFlows!BG48+[59]mFlows!BG87</f>
        <v>306.17237854029213</v>
      </c>
      <c r="AX37" s="15">
        <f>-[59]mFlows!BH41-[59]mFlows!BH43-[59]mFlows!BH32-[59]mFlows!BH26-[59]mFlows!BH27-[59]mFlows!BH36-[59]mFlows!BH37-[59]mFlows!BH38-[59]mFlows!BH45-[59]mFlows!BH44-[59]mFlows!BH46+([59]Desembolsos!BH75-AX30)+[59]mFlows!BH103+[59]mFlows!BH106+[59]mFlows!BH107+[59]mFlows!BH108+[59]mFlows!BH109+[59]mFlows!BH100+[59]mFlows!BH114+[59]mFlows!BH115+[59]mFlows!BH119+[59]mFlows!BH121+AX38+[59]mFlows!BH88-[59]mFlows!BH24+[59]mFlows!BH48+[59]mFlows!BH87</f>
        <v>-48.525134890480174</v>
      </c>
      <c r="AY37" s="15">
        <f>-[59]mFlows!BI41-[59]mFlows!BI43-[59]mFlows!BI32-[59]mFlows!BI26-[59]mFlows!BI27-[59]mFlows!BI36-[59]mFlows!BI37-[59]mFlows!BI38-[59]mFlows!BI45-[59]mFlows!BI44-[59]mFlows!BI46+([59]Desembolsos!BI75-AY30)+[59]mFlows!BI103+[59]mFlows!BI106+[59]mFlows!BI107+[59]mFlows!BI108+[59]mFlows!BI109+[59]mFlows!BI100+[59]mFlows!BI114+[59]mFlows!BI115+[59]mFlows!BI119+[59]mFlows!BI121+AY38+[59]mFlows!BI88-[59]mFlows!BI24+[59]mFlows!BI48+[59]mFlows!BI87</f>
        <v>175.1684833841708</v>
      </c>
      <c r="AZ37" s="15">
        <f>-[59]mFlows!BJ41-[59]mFlows!BJ43-[59]mFlows!BJ32-[59]mFlows!BJ26-[59]mFlows!BJ27-[59]mFlows!BJ36-[59]mFlows!BJ37-[59]mFlows!BJ38-[59]mFlows!BJ45-[59]mFlows!BJ44-[59]mFlows!BJ46+([59]Desembolsos!BJ75-AZ30)+[59]mFlows!BJ103+[59]mFlows!BJ106+[59]mFlows!BJ107+[59]mFlows!BJ108+[59]mFlows!BJ109+[59]mFlows!BJ100+[59]mFlows!BJ114+[59]mFlows!BJ115+[59]mFlows!BJ119+[59]mFlows!BJ121+AZ38+[59]mFlows!BJ88-[59]mFlows!BJ24+[59]mFlows!BJ48+[59]mFlows!BJ87</f>
        <v>36.053027948288772</v>
      </c>
      <c r="BA37" s="15">
        <f>-[59]mFlows!BK41-[59]mFlows!BK43-[59]mFlows!BK32-[59]mFlows!BK26-[59]mFlows!BK27-[59]mFlows!BK36-[59]mFlows!BK37-[59]mFlows!BK38-[59]mFlows!BK45-[59]mFlows!BK44-[59]mFlows!BK46+([59]Desembolsos!BK75-BA30)+[59]mFlows!BK103+[59]mFlows!BK106+[59]mFlows!BK107+[59]mFlows!BK108+[59]mFlows!BK109+[59]mFlows!BK100+[59]mFlows!BK114+[59]mFlows!BK115+[59]mFlows!BK119+[59]mFlows!BK121+BA38+[59]mFlows!BK88-[59]mFlows!BK24+[59]mFlows!BK48+[59]mFlows!BK87</f>
        <v>46.46990895898832</v>
      </c>
      <c r="BB37" s="15">
        <f>-[59]mFlows!BL41-[59]mFlows!BL43-[59]mFlows!BL32-[59]mFlows!BL26-[59]mFlows!BL27-[59]mFlows!BL36-[59]mFlows!BL37-[59]mFlows!BL38-[59]mFlows!BL45-[59]mFlows!BL44-[59]mFlows!BL46+([59]Desembolsos!BL75-BB30)+[59]mFlows!BL103+[59]mFlows!BL106+[59]mFlows!BL107+[59]mFlows!BL108+[59]mFlows!BL109+[59]mFlows!BL100+[59]mFlows!BL114+[59]mFlows!BL115+[59]mFlows!BL119+[59]mFlows!BL121+BB38+[59]mFlows!BL88-[59]mFlows!BL24+[59]mFlows!BL48+[59]mFlows!BL87</f>
        <v>117.27142506426749</v>
      </c>
      <c r="BC37" s="15">
        <f>-[59]mFlows!BM41-[59]mFlows!BM43-[59]mFlows!BM32-[59]mFlows!BM26-[59]mFlows!BM27-[59]mFlows!BM36-[59]mFlows!BM37-[59]mFlows!BM38-[59]mFlows!BM45-[59]mFlows!BM44-[59]mFlows!BM46+([59]Desembolsos!BM75-BC30)+[59]mFlows!BM103+[59]mFlows!BM106+[59]mFlows!BM107+[59]mFlows!BM108+[59]mFlows!BM109+[59]mFlows!BM100+[59]mFlows!BM114+[59]mFlows!BM115+[59]mFlows!BM119+[59]mFlows!BM121+BC38+[59]mFlows!BM88-[59]mFlows!BM24+[59]mFlows!BM48+[59]mFlows!BM87</f>
        <v>1049.3386161158153</v>
      </c>
      <c r="BD37" s="15">
        <f>-[59]mFlows!BN41-[59]mFlows!BN43-[59]mFlows!BN32-[59]mFlows!BN26-[59]mFlows!BN27-[59]mFlows!BN36-[59]mFlows!BN37-[59]mFlows!BN38-[59]mFlows!BN45-[59]mFlows!BN44-[59]mFlows!BN46+([59]Desembolsos!BN75-BD30)+[59]mFlows!BN103+[59]mFlows!BN106+[59]mFlows!BN107+[59]mFlows!BN108+[59]mFlows!BN109+[59]mFlows!BN100+[59]mFlows!BN114+[59]mFlows!BN115+[59]mFlows!BN119+[59]mFlows!BN121+BD38+[59]mFlows!BN88-[59]mFlows!BN24+[59]mFlows!BN48+[59]mFlows!BN87</f>
        <v>783.52199562789747</v>
      </c>
      <c r="BE37" s="15">
        <f t="shared" si="3"/>
        <v>2211.303349052564</v>
      </c>
      <c r="BF37" s="16"/>
      <c r="BG37" s="15">
        <f>-[59]mFlows!BO41-[59]mFlows!BO43-[59]mFlows!BO32-[59]mFlows!BO26-[59]mFlows!BO27-[59]mFlows!BO36-[59]mFlows!BO37-[59]mFlows!BO38-[59]mFlows!BO45-[59]mFlows!BO44-[59]mFlows!BO46+([59]Desembolsos!BO75-BG30)+[59]mFlows!BO103+[59]mFlows!BO106+[59]mFlows!BO107+[59]mFlows!BO108+[59]mFlows!BO109+[59]mFlows!BO100+[59]mFlows!BO114+[59]mFlows!BO115+[59]mFlows!BO119+[59]mFlows!BO121+BG38+[59]mFlows!BO88-[59]mFlows!BO24+[59]mFlows!BO48+[59]mFlows!BO87</f>
        <v>-257.15068529008767</v>
      </c>
      <c r="BH37" s="15">
        <f>-[59]mFlows!BP41-[59]mFlows!BP43-[59]mFlows!BP32-[59]mFlows!BP26-[59]mFlows!BP27-[59]mFlows!BP36-[59]mFlows!BP37-[59]mFlows!BP38-[59]mFlows!BP45-[59]mFlows!BP44-[59]mFlows!BP46+([59]Desembolsos!BP75-BH30)+[59]mFlows!BP103+[59]mFlows!BP106+[59]mFlows!BP107+[59]mFlows!BP108+[59]mFlows!BP109+[59]mFlows!BP100+[59]mFlows!BP114+[59]mFlows!BP115+[59]mFlows!BP119+[59]mFlows!BP121+BH38+[59]mFlows!BP88-[59]mFlows!BP24+[59]mFlows!BP48+[59]mFlows!BP87</f>
        <v>-574.11918359666663</v>
      </c>
      <c r="BI37" s="15">
        <f>-[59]mFlows!BQ41-[59]mFlows!BQ43-[59]mFlows!BQ32-[59]mFlows!BQ26-[59]mFlows!BQ27-[59]mFlows!BQ36-[59]mFlows!BQ37-[59]mFlows!BQ38-[59]mFlows!BQ45-[59]mFlows!BQ44-[59]mFlows!BQ46+([59]Desembolsos!BQ75-BI30)+[59]mFlows!BQ103+[59]mFlows!BQ106+[59]mFlows!BQ107+[59]mFlows!BQ108+[59]mFlows!BQ109+[59]mFlows!BQ100+[59]mFlows!BQ114+[59]mFlows!BQ115+[59]mFlows!BQ119+[59]mFlows!BQ121+BI38+[59]mFlows!BQ88-[59]mFlows!BQ24+[59]mFlows!BQ48+[59]mFlows!BQ87</f>
        <v>17.512874106739325</v>
      </c>
      <c r="BJ37" s="15">
        <f>-[59]mFlows!BR41-[59]mFlows!BR43-[59]mFlows!BR32-[59]mFlows!BR26-[59]mFlows!BR27-[59]mFlows!BR36-[59]mFlows!BR37-[59]mFlows!BR38-[59]mFlows!BR45-[59]mFlows!BR44-[59]mFlows!BR46+([59]Desembolsos!BR75-BJ30)+[59]mFlows!BR103+[59]mFlows!BR106+[59]mFlows!BR107+[59]mFlows!BR108+[59]mFlows!BR109+[59]mFlows!BR100+[59]mFlows!BR114+[59]mFlows!BR115+[59]mFlows!BR119+[59]mFlows!BR121+BJ38+[59]mFlows!BR88-[59]mFlows!BR24+[59]mFlows!BR48+[59]mFlows!BR87</f>
        <v>112.36368614993461</v>
      </c>
      <c r="BK37" s="15">
        <f>-[59]mFlows!BS41-[59]mFlows!BS43-[59]mFlows!BS32-[59]mFlows!BS26-[59]mFlows!BS27-[59]mFlows!BS36-[59]mFlows!BS37-[59]mFlows!BS38-[59]mFlows!BS45-[59]mFlows!BS44-[59]mFlows!BS46+([59]Desembolsos!BS75-BK30)+[59]mFlows!BS103+[59]mFlows!BS106+[59]mFlows!BS107+[59]mFlows!BS108+[59]mFlows!BS109+[59]mFlows!BS100+[59]mFlows!BS114+[59]mFlows!BS115+[59]mFlows!BS119+[59]mFlows!BS121+BK38+[59]mFlows!BS88-[59]mFlows!BS24+[59]mFlows!BS48+[59]mFlows!BS87</f>
        <v>1642.4913170957832</v>
      </c>
      <c r="BL37" s="15">
        <f>-[59]mFlows!BT41-[59]mFlows!BT43-[59]mFlows!BT32-[59]mFlows!BT26-[59]mFlows!BT27-[59]mFlows!BT36-[59]mFlows!BT37-[59]mFlows!BT38-[59]mFlows!BT45-[59]mFlows!BT44-[59]mFlows!BT46+([59]Desembolsos!BT75-BL30)+[59]mFlows!BT103+[59]mFlows!BT106+[59]mFlows!BT107+[59]mFlows!BT108+[59]mFlows!BT109+[59]mFlows!BT100+[59]mFlows!BT114+[59]mFlows!BT115+[59]mFlows!BT119+[59]mFlows!BT121+BL38+[59]mFlows!BT88-[59]mFlows!BT24+[59]mFlows!BT48+[59]mFlows!BT87</f>
        <v>926.19930575554065</v>
      </c>
      <c r="BM37" s="15">
        <f>-[59]mFlows!BU41-[59]mFlows!BU43-[59]mFlows!BU32-[59]mFlows!BU26-[59]mFlows!BU27-[59]mFlows!BU36-[59]mFlows!BU37-[59]mFlows!BU38-[59]mFlows!BU45-[59]mFlows!BU44-[59]mFlows!BU46+([59]Desembolsos!BU75-BM30)+[59]mFlows!BU103+[59]mFlows!BU106+[59]mFlows!BU107+[59]mFlows!BU108+[59]mFlows!BU109+[59]mFlows!BU100+[59]mFlows!BU114+[59]mFlows!BU115+[59]mFlows!BU119+[59]mFlows!BU121+BM38+[59]mFlows!BU88-[59]mFlows!BU24+[59]mFlows!BU48+[59]mFlows!BU87</f>
        <v>-99.224260385893885</v>
      </c>
      <c r="BN37" s="15">
        <f>-[59]mFlows!BV41-[59]mFlows!BV43-[59]mFlows!BV32-[59]mFlows!BV26-[59]mFlows!BV27-[59]mFlows!BV36-[59]mFlows!BV37-[59]mFlows!BV38-[59]mFlows!BV45-[59]mFlows!BV44-[59]mFlows!BV46+([59]Desembolsos!BV75-BN30)+[59]mFlows!BV103+[59]mFlows!BV106+[59]mFlows!BV107+[59]mFlows!BV108+[59]mFlows!BV109+[59]mFlows!BV100+[59]mFlows!BV114+[59]mFlows!BV115+[59]mFlows!BV119+[59]mFlows!BV121+BN38+[59]mFlows!BV88-[59]mFlows!BV24+[59]mFlows!BV48+[59]mFlows!BV87</f>
        <v>485.57136585668894</v>
      </c>
      <c r="BO37" s="15">
        <f>-[59]mFlows!BW41-[59]mFlows!BW43-[59]mFlows!BW32-[59]mFlows!BW26-[59]mFlows!BW27-[59]mFlows!BW36-[59]mFlows!BW37-[59]mFlows!BW38-[59]mFlows!BW45-[59]mFlows!BW44-[59]mFlows!BW46+([59]Desembolsos!BW75-BO30)+[59]mFlows!BW103+[59]mFlows!BW106+[59]mFlows!BW107+[59]mFlows!BW108+[59]mFlows!BW109+[59]mFlows!BW100+[59]mFlows!BW114+[59]mFlows!BW115+[59]mFlows!BW119+[59]mFlows!BW121+BO38+[59]mFlows!BW88-[59]mFlows!BW24+[59]mFlows!BW48+[59]mFlows!BW87</f>
        <v>-415.21002692917472</v>
      </c>
      <c r="BP37" s="15">
        <f>-[59]mFlows!BX41-[59]mFlows!BX43-[59]mFlows!BX32-[59]mFlows!BX26-[59]mFlows!BX27-[59]mFlows!BX36-[59]mFlows!BX37-[59]mFlows!BX38-[59]mFlows!BX45-[59]mFlows!BX44-[59]mFlows!BX46+([59]Desembolsos!BX75-BP30)+[59]mFlows!BX103+[59]mFlows!BX106+[59]mFlows!BX107+[59]mFlows!BX108+[59]mFlows!BX109+[59]mFlows!BX100+[59]mFlows!BX114+[59]mFlows!BX115+[59]mFlows!BX119+[59]mFlows!BX121+BP38+[59]mFlows!BX88-[59]mFlows!BX24+[59]mFlows!BX48+[59]mFlows!BX87</f>
        <v>-214.40962035168766</v>
      </c>
      <c r="BQ37" s="15">
        <f>-[59]mFlows!BY41-[59]mFlows!BY43-[59]mFlows!BY32-[59]mFlows!BY26-[59]mFlows!BY27-[59]mFlows!BY36-[59]mFlows!BY37-[59]mFlows!BY38-[59]mFlows!BY45-[59]mFlows!BY44-[59]mFlows!BY46+([59]Desembolsos!BY75-BQ30)+[59]mFlows!BY103+[59]mFlows!BY106+[59]mFlows!BY107+[59]mFlows!BY108+[59]mFlows!BY109+[59]mFlows!BY100+[59]mFlows!BY114+[59]mFlows!BY115+[59]mFlows!BY119+[59]mFlows!BY121+BQ38+[59]mFlows!BY88-[59]mFlows!BY24+[59]mFlows!BY48+[59]mFlows!BY87</f>
        <v>-475.56619648165258</v>
      </c>
      <c r="BR37" s="15">
        <f>-[59]mFlows!BZ41-[59]mFlows!BZ43-[59]mFlows!BZ32-[59]mFlows!BZ26-[59]mFlows!BZ27-[59]mFlows!BZ36-[59]mFlows!BZ37-[59]mFlows!BZ38-[59]mFlows!BZ45-[59]mFlows!BZ44-[59]mFlows!BZ46+([59]Desembolsos!BZ75-BR30)+[59]mFlows!BZ103+[59]mFlows!BZ106+[59]mFlows!BZ107+[59]mFlows!BZ108+[59]mFlows!BZ109+[59]mFlows!BZ100+[59]mFlows!BZ114+[59]mFlows!BZ115+[59]mFlows!BZ119+[59]mFlows!BZ121+BR38+[59]mFlows!BZ88-[59]mFlows!BZ24+[59]mFlows!BZ48+[59]mFlows!BZ87</f>
        <v>564.4371499720254</v>
      </c>
      <c r="BS37" s="15">
        <f t="shared" si="4"/>
        <v>1712.8957259015492</v>
      </c>
      <c r="BT37" s="16"/>
      <c r="BU37" s="15">
        <f>-[59]mFlows!CA41-[59]mFlows!CA43-[59]mFlows!CA32-[59]mFlows!CA26-[59]mFlows!CA27-[59]mFlows!CA36-[59]mFlows!CA37-[59]mFlows!CA38-[59]mFlows!CA45-[59]mFlows!CA44-[59]mFlows!CA46+([59]Desembolsos!CA75-BU30)+[59]mFlows!CA103+[59]mFlows!CA106+[59]mFlows!CA107+[59]mFlows!CA108+[59]mFlows!CA109+[59]mFlows!CA100+[59]mFlows!CA114+[59]mFlows!CA115+[59]mFlows!CA119+[59]mFlows!CA121+BU38++[59]mFlows!CA88-[59]mFlows!CA24+[59]mFlows!CA48+[59]mFlows!CA87</f>
        <v>-184.18308781576994</v>
      </c>
      <c r="BV37" s="15">
        <f>-[59]mFlows!CB41-[59]mFlows!CB43-[59]mFlows!CB32-[59]mFlows!CB26-[59]mFlows!CB27-[59]mFlows!CB36-[59]mFlows!CB37-[59]mFlows!CB38-[59]mFlows!CB45-[59]mFlows!CB44-[59]mFlows!CB46+([59]Desembolsos!CB75-BV30)+[59]mFlows!CB103+[59]mFlows!CB106+[59]mFlows!CB107+[59]mFlows!CB108+[59]mFlows!CB109+[59]mFlows!CB100+[59]mFlows!CB114+[59]mFlows!CB115+[59]mFlows!CB119+[59]mFlows!CB121+BV38++[59]mFlows!CB88-[59]mFlows!CB24+[59]mFlows!CB48+[59]mFlows!CB87</f>
        <v>-105.78909143524507</v>
      </c>
      <c r="BW37" s="15">
        <f>-[59]mFlows!CC41-[59]mFlows!CC43-[59]mFlows!CC32-[59]mFlows!CC26-[59]mFlows!CC27-[59]mFlows!CC36-[59]mFlows!CC37-[59]mFlows!CC38-[59]mFlows!CC45-[59]mFlows!CC44-[59]mFlows!CC46+([59]Desembolsos!CC75-BW30)+[59]mFlows!CC103+[59]mFlows!CC106+[59]mFlows!CC107+[59]mFlows!CC108+[59]mFlows!CC109+[59]mFlows!CC100+[59]mFlows!CC114+[59]mFlows!CC115+[59]mFlows!CC119+[59]mFlows!CC121+BW38++[59]mFlows!CC88-[59]mFlows!CC24+[59]mFlows!CC48+[59]mFlows!CC87</f>
        <v>273.23959512845386</v>
      </c>
      <c r="BX37" s="15">
        <f>-[59]mFlows!CD41-[59]mFlows!CD43-[59]mFlows!CD32-[59]mFlows!CD26-[59]mFlows!CD27-[59]mFlows!CD36-[59]mFlows!CD37-[59]mFlows!CD38-[59]mFlows!CD45-[59]mFlows!CD44-[59]mFlows!CD46+([59]Desembolsos!CD75-BX30)+[59]mFlows!CD103+[59]mFlows!CD106+[59]mFlows!CD107+[59]mFlows!CD108+[59]mFlows!CD109+[59]mFlows!CD100+[59]mFlows!CD114+[59]mFlows!CD115+[59]mFlows!CD119+[59]mFlows!CD121+BX38++[59]mFlows!CD88-[59]mFlows!CD24+[59]mFlows!CD48+[59]mFlows!CD87</f>
        <v>6.4062772082606489</v>
      </c>
      <c r="BY37" s="15">
        <f>-[59]mFlows!CE41-[59]mFlows!CE43-[59]mFlows!CE32-[59]mFlows!CE26-[59]mFlows!CE27-[59]mFlows!CE36-[59]mFlows!CE37-[59]mFlows!CE38-[59]mFlows!CE45-[59]mFlows!CE44-[59]mFlows!CE46+([59]Desembolsos!CE75-BY30)+[59]mFlows!CE103+[59]mFlows!CE106+[59]mFlows!CE107+[59]mFlows!CE108+[59]mFlows!CE109+[59]mFlows!CE100+[59]mFlows!CE114+[59]mFlows!CE115+[59]mFlows!CE119+[59]mFlows!CE121+BY38++[59]mFlows!CE88-[59]mFlows!CE24+[59]mFlows!CE48+[59]mFlows!CE87</f>
        <v>104.13512057903723</v>
      </c>
      <c r="BZ37" s="15">
        <f>-[59]mFlows!CF41-[59]mFlows!CF43-[59]mFlows!CF32-[59]mFlows!CF26-[59]mFlows!CF27-[59]mFlows!CF36-[59]mFlows!CF37-[59]mFlows!CF38-[59]mFlows!CF45-[59]mFlows!CF44-[59]mFlows!CF46+([59]Desembolsos!CF75-BZ30)+[59]mFlows!CF103+[59]mFlows!CF106+[59]mFlows!CF107+[59]mFlows!CF108+[59]mFlows!CF109+[59]mFlows!CF100+[59]mFlows!CF114+[59]mFlows!CF115+[59]mFlows!CF119+[59]mFlows!CF121+BZ38++[59]mFlows!CF88-[59]mFlows!CF24+[59]mFlows!CF48+[59]mFlows!CF87</f>
        <v>97.830600983121755</v>
      </c>
      <c r="CA37" s="15">
        <f>-[59]mFlows!CG41-[59]mFlows!CG43-[59]mFlows!CG32-[59]mFlows!CG26-[59]mFlows!CG27-[59]mFlows!CG36-[59]mFlows!CG37-[59]mFlows!CG38-[59]mFlows!CG45-[59]mFlows!CG44-[59]mFlows!CG46+([59]Desembolsos!CG75-CA30)+[59]mFlows!CG103+[59]mFlows!CG106+[59]mFlows!CG107+[59]mFlows!CG108+[59]mFlows!CG109+[59]mFlows!CG100+[59]mFlows!CG114+[59]mFlows!CG115+[59]mFlows!CG119+[59]mFlows!CG121+CA38++[59]mFlows!CG88-[59]mFlows!CG24+[59]mFlows!CG48+[59]mFlows!CG87</f>
        <v>197.25286140165184</v>
      </c>
      <c r="CB37" s="15">
        <f>-[59]mFlows!CH41-[59]mFlows!CH43-[59]mFlows!CH32-[59]mFlows!CH26-[59]mFlows!CH27-[59]mFlows!CH36-[59]mFlows!CH37-[59]mFlows!CH38-[59]mFlows!CH45-[59]mFlows!CH44-[59]mFlows!CH46+([59]Desembolsos!CH75-CB30)+[59]mFlows!CH103+[59]mFlows!CH106+[59]mFlows!CH107+[59]mFlows!CH108+[59]mFlows!CH109+[59]mFlows!CH100+[59]mFlows!CH114+[59]mFlows!CH115+[59]mFlows!CH119+[59]mFlows!CH121+CB38++[59]mFlows!CH88-[59]mFlows!CH24+[59]mFlows!CH48+[59]mFlows!CH87</f>
        <v>-352.80520916946625</v>
      </c>
      <c r="CC37" s="15">
        <f>-[59]mFlows!CI41-[59]mFlows!CI43-[59]mFlows!CI32-[59]mFlows!CI26-[59]mFlows!CI27-[59]mFlows!CI36-[59]mFlows!CI37-[59]mFlows!CI38-[59]mFlows!CI45-[59]mFlows!CI44-[59]mFlows!CI46+([59]Desembolsos!CI75-CC30)+[59]mFlows!CI103+[59]mFlows!CI106+[59]mFlows!CI107+[59]mFlows!CI108+[59]mFlows!CI109+[59]mFlows!CI100+[59]mFlows!CI114+[59]mFlows!CI115+[59]mFlows!CI119+[59]mFlows!CI121+CC38++[59]mFlows!CI88-[59]mFlows!CI24+[59]mFlows!CI48+[59]mFlows!CI87</f>
        <v>108.19214282115094</v>
      </c>
      <c r="CD37" s="15">
        <f>-[59]mFlows!CJ41-[59]mFlows!CJ43-[59]mFlows!CJ32-[59]mFlows!CJ26-[59]mFlows!CJ27-[59]mFlows!CJ36-[59]mFlows!CJ37-[59]mFlows!CJ38-[59]mFlows!CJ45-[59]mFlows!CJ44-[59]mFlows!CJ46+([59]Desembolsos!CJ75-CD30)+[59]mFlows!CJ103+[59]mFlows!CJ106+[59]mFlows!CJ107+[59]mFlows!CJ108+[59]mFlows!CJ109+[59]mFlows!CJ100+[59]mFlows!CJ114+[59]mFlows!CJ115+[59]mFlows!CJ119+[59]mFlows!CJ121+CD38++[59]mFlows!CJ88-[59]mFlows!CJ24+[59]mFlows!CJ48+[59]mFlows!CJ87</f>
        <v>246.8046494546104</v>
      </c>
      <c r="CE37" s="15">
        <f>-[59]mFlows!CK41-[59]mFlows!CK43-[59]mFlows!CK32-[59]mFlows!CK26-[59]mFlows!CK27-[59]mFlows!CK36-[59]mFlows!CK37-[59]mFlows!CK38-[59]mFlows!CK45-[59]mFlows!CK44-[59]mFlows!CK46+([59]Desembolsos!CK75-CE30)+[59]mFlows!CK103+[59]mFlows!CK106+[59]mFlows!CK107+[59]mFlows!CK108+[59]mFlows!CK109+[59]mFlows!CK100+[59]mFlows!CK114+[59]mFlows!CK115+[59]mFlows!CK119+[59]mFlows!CK121+CE38++[59]mFlows!CK88-[59]mFlows!CK24+[59]mFlows!CK48+[59]mFlows!CK87</f>
        <v>-238.91181142423341</v>
      </c>
      <c r="CF37" s="15">
        <f>-[59]mFlows!CL41-[59]mFlows!CL43-[59]mFlows!CL32-[59]mFlows!CL26-[59]mFlows!CL27-[59]mFlows!CL36-[59]mFlows!CL37-[59]mFlows!CL38-[59]mFlows!CL45-[59]mFlows!CL44-[59]mFlows!CL46+([59]Desembolsos!CL75-CF30)+[59]mFlows!CL103+[59]mFlows!CL106+[59]mFlows!CL107+[59]mFlows!CL108+[59]mFlows!CL109+[59]mFlows!CL100+[59]mFlows!CL114+[59]mFlows!CL115+[59]mFlows!CL119+[59]mFlows!CL121+CF38++[59]mFlows!CL88-[59]mFlows!CL24+[59]mFlows!CL48+[59]mFlows!CL87</f>
        <v>1685.4221252547895</v>
      </c>
      <c r="CG37" s="15">
        <f t="shared" si="5"/>
        <v>1837.5941729863616</v>
      </c>
      <c r="CH37" s="16"/>
      <c r="CI37" s="15">
        <f>-[59]mFlows!CM41-[59]mFlows!CM43-[59]mFlows!CM32-[59]mFlows!CM26-[59]mFlows!CM27-[59]mFlows!CM36-[59]mFlows!CM37-[59]mFlows!CM38-[59]mFlows!CM45-[59]mFlows!CM44-[59]mFlows!CM46+([59]Desembolsos!CM75-CI30)+[59]mFlows!CM103+[59]mFlows!CM106+[59]mFlows!CM107+[59]mFlows!CM108+[59]mFlows!CM109+[59]mFlows!CM100+[59]mFlows!CM114+[59]mFlows!CM115+[59]mFlows!CM119+[59]mFlows!CM121+CI38+[59]mFlows!CM88-[59]mFlows!CM24+[59]mFlows!CM48+[59]mFlows!CM87</f>
        <v>-541.50509894135121</v>
      </c>
      <c r="CJ37" s="15">
        <f>-[59]mFlows!CN41-[59]mFlows!CN43-[59]mFlows!CN32-[59]mFlows!CN26-[59]mFlows!CN27-[59]mFlows!CN36-[59]mFlows!CN37-[59]mFlows!CN38-[59]mFlows!CN45-[59]mFlows!CN44-[59]mFlows!CN46+([59]Desembolsos!CN75-CJ30)+[59]mFlows!CN103+[59]mFlows!CN106+[59]mFlows!CN107+[59]mFlows!CN108+[59]mFlows!CN109+[59]mFlows!CN100+[59]mFlows!CN114+[59]mFlows!CN115+[59]mFlows!CN119+[59]mFlows!CN121+CJ38+[59]mFlows!CN88-[59]mFlows!CN24+[59]mFlows!CN48+[59]mFlows!CN87</f>
        <v>-474.31502372296103</v>
      </c>
      <c r="CK37" s="15">
        <f>-[59]mFlows!CO41-[59]mFlows!CO43-[59]mFlows!CO32-[59]mFlows!CO26-[59]mFlows!CO27-[59]mFlows!CO36-[59]mFlows!CO37-[59]mFlows!CO38-[59]mFlows!CO45-[59]mFlows!CO44-[59]mFlows!CO46+([59]Desembolsos!CO75-CK30)+[59]mFlows!CO103+[59]mFlows!CO106+[59]mFlows!CO107+[59]mFlows!CO108+[59]mFlows!CO109+[59]mFlows!CO100+[59]mFlows!CO114+[59]mFlows!CO115+[59]mFlows!CO119+[59]mFlows!CO121+CK38+[59]mFlows!CO88-[59]mFlows!CO24+[59]mFlows!CO48+[59]mFlows!CO87</f>
        <v>535.67250382681846</v>
      </c>
      <c r="CL37" s="15">
        <f>-[59]mFlows!CP41-[59]mFlows!CP43-[59]mFlows!CP32-[59]mFlows!CP26-[59]mFlows!CP27-[59]mFlows!CP36-[59]mFlows!CP37-[59]mFlows!CP38-[59]mFlows!CP45-[59]mFlows!CP44-[59]mFlows!CP46+([59]Desembolsos!CP75-CL30)+[59]mFlows!CP103+[59]mFlows!CP106+[59]mFlows!CP107+[59]mFlows!CP108+[59]mFlows!CP109+[59]mFlows!CP100+[59]mFlows!CP114+[59]mFlows!CP115+[59]mFlows!CP119+[59]mFlows!CP121+CL38+[59]mFlows!CP88-[59]mFlows!CP24+[59]mFlows!CP48+[59]mFlows!CP87</f>
        <v>-66.540988796529859</v>
      </c>
      <c r="CM37" s="15">
        <f>-[59]mFlows!CQ41-[59]mFlows!CQ43-[59]mFlows!CQ32-[59]mFlows!CQ26-[59]mFlows!CQ27-[59]mFlows!CQ36-[59]mFlows!CQ37-[59]mFlows!CQ38-[59]mFlows!CQ45-[59]mFlows!CQ44-[59]mFlows!CQ46+([59]Desembolsos!CQ75-CM30)+[59]mFlows!CQ103+[59]mFlows!CQ106+[59]mFlows!CQ107+[59]mFlows!CQ108+[59]mFlows!CQ109+[59]mFlows!CQ100+[59]mFlows!CQ114+[59]mFlows!CQ115+[59]mFlows!CQ119+[59]mFlows!CQ121+CM38+[59]mFlows!CQ88-[59]mFlows!CQ24+[59]mFlows!CQ48+[59]mFlows!CQ87</f>
        <v>500.47039604496644</v>
      </c>
      <c r="CN37" s="15">
        <f>-[59]mFlows!CR41-[59]mFlows!CR43-[59]mFlows!CR32-[59]mFlows!CR26-[59]mFlows!CR27-[59]mFlows!CR36-[59]mFlows!CR37-[59]mFlows!CR38-[59]mFlows!CR45-[59]mFlows!CR44-[59]mFlows!CR46+([59]Desembolsos!CR75-CN30)+[59]mFlows!CR103+[59]mFlows!CR106+[59]mFlows!CR107+[59]mFlows!CR108+[59]mFlows!CR109+[59]mFlows!CR100+[59]mFlows!CR114+[59]mFlows!CR115+[59]mFlows!CR119+[59]mFlows!CR121+CN38+[59]mFlows!CR88-[59]mFlows!CR24+[59]mFlows!CR48+[59]mFlows!CR87</f>
        <v>37.526416607007874</v>
      </c>
      <c r="CO37" s="15">
        <f>-[59]mFlows!CS41-[59]mFlows!CS43-[59]mFlows!CS32-[59]mFlows!CS26-[59]mFlows!CS27-[59]mFlows!CS36-[59]mFlows!CS37-[59]mFlows!CS38-[59]mFlows!CS45-[59]mFlows!CS44-[59]mFlows!CS46+([59]Desembolsos!CS75-CO30)+[59]mFlows!CS103+[59]mFlows!CS106+[59]mFlows!CS107+[59]mFlows!CS108+[59]mFlows!CS109+[59]mFlows!CS100+[59]mFlows!CS114+[59]mFlows!CS115+[59]mFlows!CS119+[59]mFlows!CS121+CO38+[59]mFlows!CS88-[59]mFlows!CS24+[59]mFlows!CS48+[59]mFlows!CS87</f>
        <v>84.994614507850187</v>
      </c>
      <c r="CP37" s="15">
        <f>-[59]mFlows!CT41-[59]mFlows!CT43-[59]mFlows!CT32-[59]mFlows!CT26-[59]mFlows!CT27-[59]mFlows!CT36-[59]mFlows!CT37-[59]mFlows!CT38-[59]mFlows!CT45-[59]mFlows!CT44-[59]mFlows!CT46+([59]Desembolsos!CT75-CP30)+[59]mFlows!CT103+[59]mFlows!CT106+[59]mFlows!CT107+[59]mFlows!CT108+[59]mFlows!CT109+[59]mFlows!CT100+[59]mFlows!CT114+[59]mFlows!CT115+[59]mFlows!CT119+[59]mFlows!CT121+CP38+[59]mFlows!CT88-[59]mFlows!CT24+[59]mFlows!CT48+[59]mFlows!CT87</f>
        <v>4.1789295502477914</v>
      </c>
      <c r="CQ37" s="15">
        <f>-[59]mFlows!CU41-[59]mFlows!CU43-[59]mFlows!CU32-[59]mFlows!CU26-[59]mFlows!CU27-[59]mFlows!CU36-[59]mFlows!CU37-[59]mFlows!CU38-[59]mFlows!CU45-[59]mFlows!CU44-[59]mFlows!CU46+([59]Desembolsos!CU75-CQ30)+[59]mFlows!CU103+[59]mFlows!CU106+[59]mFlows!CU107+[59]mFlows!CU108+[59]mFlows!CU109+[59]mFlows!CU100+[59]mFlows!CU114+[59]mFlows!CU115+[59]mFlows!CU119+[59]mFlows!CU121+CQ38+[59]mFlows!CU88-[59]mFlows!CU24+[59]mFlows!CU48+[59]mFlows!CU87</f>
        <v>227.88683545127293</v>
      </c>
      <c r="CR37" s="15">
        <f>-[59]mFlows!CV41-[59]mFlows!CV43-[59]mFlows!CV32-[59]mFlows!CV26-[59]mFlows!CV27-[59]mFlows!CV36-[59]mFlows!CV37-[59]mFlows!CV38-[59]mFlows!CV45-[59]mFlows!CV44-[59]mFlows!CV46+([59]Desembolsos!CV75-CR30)+[59]mFlows!CV103+[59]mFlows!CV106+[59]mFlows!CV107+[59]mFlows!CV108+[59]mFlows!CV109+[59]mFlows!CV100+[59]mFlows!CV114+[59]mFlows!CV115+[59]mFlows!CV119+[59]mFlows!CV121+CR38+[59]mFlows!CV88-[59]mFlows!CV24+[59]mFlows!CV48+[59]mFlows!CV87</f>
        <v>-726.90124803610672</v>
      </c>
      <c r="CS37" s="15">
        <f>-[59]mFlows!CW41-[59]mFlows!CW43-[59]mFlows!CW32-[59]mFlows!CW26-[59]mFlows!CW27-[59]mFlows!CW36-[59]mFlows!CW37-[59]mFlows!CW38-[59]mFlows!CW45-[59]mFlows!CW44-[59]mFlows!CW46+([59]Desembolsos!CW75-CS30)+[59]mFlows!CW103+[59]mFlows!CW106+[59]mFlows!CW107+[59]mFlows!CW108+[59]mFlows!CW109+[59]mFlows!CW100+[59]mFlows!CW114+[59]mFlows!CW115+[59]mFlows!CW119+[59]mFlows!CW121+CS38+[59]mFlows!CW88-[59]mFlows!CW24+[59]mFlows!CW48+[59]mFlows!CW87</f>
        <v>136.14879310694235</v>
      </c>
      <c r="CT37" s="15">
        <f>-[59]mFlows!CX41-[59]mFlows!CX43-[59]mFlows!CX32-[59]mFlows!CX26-[59]mFlows!CX27-[59]mFlows!CX36-[59]mFlows!CX37-[59]mFlows!CX38-[59]mFlows!CX45-[59]mFlows!CX44-[59]mFlows!CX46+([59]Desembolsos!CX75-CT30)+[59]mFlows!CX103+[59]mFlows!CX106+[59]mFlows!CX107+[59]mFlows!CX108+[59]mFlows!CX109+[59]mFlows!CX100+[59]mFlows!CX114+[59]mFlows!CX115+[59]mFlows!CX119+[59]mFlows!CX121+CT38+[59]mFlows!CX88-[59]mFlows!CX24+[59]mFlows!CX48+[59]mFlows!CX87</f>
        <v>902.82334208643385</v>
      </c>
      <c r="CU37" s="15">
        <f t="shared" si="6"/>
        <v>620.43947168459101</v>
      </c>
      <c r="CV37" s="16"/>
      <c r="CW37" s="15">
        <f>-[59]mFlows!CY41-[59]mFlows!CY43-[59]mFlows!CY32-[59]mFlows!CY26-[59]mFlows!CY27-[59]mFlows!CY36-[59]mFlows!CY37-[59]mFlows!CY38-[59]mFlows!CY45-[59]mFlows!CY44-[59]mFlows!CY46+([59]Desembolsos!CY75-CW30)+[59]mFlows!CY103+[59]mFlows!CY106+[59]mFlows!CY107+[59]mFlows!CY108+[59]mFlows!CY109+[59]mFlows!CY100+[59]mFlows!CY114+[59]mFlows!CY115+[59]mFlows!CY119+[59]mFlows!CY121+CW38+[59]mFlows!CY88-[59]mFlows!CY24+[59]mFlows!CY48+[59]mFlows!CY87</f>
        <v>-152.54405382278699</v>
      </c>
      <c r="CX37" s="15">
        <f>-[59]mFlows!CZ41-[59]mFlows!CZ43-[59]mFlows!CZ32-[59]mFlows!CZ26-[59]mFlows!CZ27-[59]mFlows!CZ36-[59]mFlows!CZ37-[59]mFlows!CZ38-[59]mFlows!CZ45-[59]mFlows!CZ44-[59]mFlows!CZ46+([59]Desembolsos!CZ75-CX30)+[59]mFlows!CZ103+[59]mFlows!CZ106+[59]mFlows!CZ107+[59]mFlows!CZ108+[59]mFlows!CZ109+[59]mFlows!CZ100+[59]mFlows!CZ114+[59]mFlows!CZ115+[59]mFlows!CZ119+[59]mFlows!CZ121+CX38+[59]mFlows!CZ88-[59]mFlows!CZ24+[59]mFlows!CZ48+[59]mFlows!CZ87</f>
        <v>-715.40077383062919</v>
      </c>
      <c r="CY37" s="15">
        <f>-[59]mFlows!DA41-[59]mFlows!DA43-[59]mFlows!DA32-[59]mFlows!DA26-[59]mFlows!DA27-[59]mFlows!DA36-[59]mFlows!DA37-[59]mFlows!DA38-[59]mFlows!DA45-[59]mFlows!DA44-[59]mFlows!DA46+([59]Desembolsos!DA75-CY30)+[59]mFlows!DA103+[59]mFlows!DA106+[59]mFlows!DA107+[59]mFlows!DA108+[59]mFlows!DA109+[59]mFlows!DA100+[59]mFlows!DA114+[59]mFlows!DA115+[59]mFlows!DA119+[59]mFlows!DA121+CY38+[59]mFlows!DA88-[59]mFlows!DA24+[59]mFlows!DA48+[59]mFlows!DA87</f>
        <v>-128.57928054612498</v>
      </c>
      <c r="CZ37" s="15">
        <f>-[59]mFlows!DB41-[59]mFlows!DB43-[59]mFlows!DB32-[59]mFlows!DB26-[59]mFlows!DB27-[59]mFlows!DB36-[59]mFlows!DB37-[59]mFlows!DB38-[59]mFlows!DB45-[59]mFlows!DB44-[59]mFlows!DB46+([59]Desembolsos!DB75-CZ30)+[59]mFlows!DB103+[59]mFlows!DB106+[59]mFlows!DB107+[59]mFlows!DB108+[59]mFlows!DB109+[59]mFlows!DB100+[59]mFlows!DB114+[59]mFlows!DB115+[59]mFlows!DB119+[59]mFlows!DB121+CZ38-([59]Amortizaciones!DB75-CZ14)+[59]mFlows!DB88-[59]mFlows!DB24+[59]mFlows!DB48+[59]mFlows!DB87</f>
        <v>1222.9107260723952</v>
      </c>
      <c r="DA37" s="15">
        <f>-[59]mFlows!DC41-[59]mFlows!DC43-[59]mFlows!DC32-[59]mFlows!DC26-[59]mFlows!DC27-[59]mFlows!DC36-[59]mFlows!DC37-[59]mFlows!DC38-[59]mFlows!DC45-[59]mFlows!DC44-[59]mFlows!DC46+([59]Desembolsos!DC75-DA30)+[59]mFlows!DC103+[59]mFlows!DC106+[59]mFlows!DC107+[59]mFlows!DC108+[59]mFlows!DC109+[59]mFlows!DC100+[59]mFlows!DC114+[59]mFlows!DC115+[59]mFlows!DC119+[59]mFlows!DC121+DA38-([59]Amortizaciones!DC75-DA14)+[59]mFlows!DC88-[59]mFlows!DC24+[59]mFlows!DC48+[59]mFlows!DC87</f>
        <v>-95.623791099000584</v>
      </c>
      <c r="DB37" s="15">
        <f>-[59]mFlows!DD41-[59]mFlows!DD43-[59]mFlows!DD32-[59]mFlows!DD26-[59]mFlows!DD27-[59]mFlows!DD36-[59]mFlows!DD37-[59]mFlows!DD38-[59]mFlows!DD45-[59]mFlows!DD44-[59]mFlows!DD46+([59]Desembolsos!DD75-DB30)+[59]mFlows!DD103+[59]mFlows!DD106+[59]mFlows!DD107+[59]mFlows!DD108+[59]mFlows!DD109+[59]mFlows!DD100+[59]mFlows!DD114+[59]mFlows!DD115+[59]mFlows!DD119+[59]mFlows!DD121+DB38-([59]Amortizaciones!DD75-DB14)+[59]mFlows!DD88-[59]mFlows!DD24+[59]mFlows!DD48+[59]mFlows!DD87</f>
        <v>660.37570903320704</v>
      </c>
      <c r="DC37" s="15">
        <f>-[59]mFlows!DE41-[59]mFlows!DE43-[59]mFlows!DE32-[59]mFlows!DE26-[59]mFlows!DE27-[59]mFlows!DE36-[59]mFlows!DE37-[59]mFlows!DE38-[59]mFlows!DE45-[59]mFlows!DE44-[59]mFlows!DE46+([59]Desembolsos!DE75-DC30)+[59]mFlows!DE103+[59]mFlows!DE106+[59]mFlows!DE107+[59]mFlows!DE108+[59]mFlows!DE109+[59]mFlows!DE100+[59]mFlows!DE114+[59]mFlows!DE115+[59]mFlows!DE119+[59]mFlows!DE121+DC38-([59]Amortizaciones!DE75-DC14)+[59]mFlows!DE88-[59]mFlows!DE24+[59]mFlows!DE48+[59]mFlows!DE87</f>
        <v>718.23677880088815</v>
      </c>
      <c r="DD37" s="15">
        <f>-[59]mFlows!DF41-[59]mFlows!DF43-[59]mFlows!DF32-[59]mFlows!DF26-[59]mFlows!DF27-[59]mFlows!DF36-[59]mFlows!DF37-[59]mFlows!DF38-[59]mFlows!DF45-[59]mFlows!DF44-[59]mFlows!DF46+([59]Desembolsos!DF75-DD30)+[59]mFlows!DF103+[59]mFlows!DF106+[59]mFlows!DF107+[59]mFlows!DF108+[59]mFlows!DF109+[59]mFlows!DF100+[59]mFlows!DF114+[59]mFlows!DF115+[59]mFlows!DF119+[59]mFlows!DF121+DD38-([59]Amortizaciones!DF75-DD14)+[59]mFlows!DF88-[59]mFlows!DF24+[59]mFlows!DF48+[59]mFlows!DF87</f>
        <v>-390.27957618119046</v>
      </c>
      <c r="DE37" s="15">
        <f>-[59]mFlows!DG41-[59]mFlows!DG43-[59]mFlows!DG32-[59]mFlows!DG26-[59]mFlows!DG27-[59]mFlows!DG36-[59]mFlows!DG37-[59]mFlows!DG38-[59]mFlows!DG45-[59]mFlows!DG44-[59]mFlows!DG46+([59]Desembolsos!DG75-DE30)+[59]mFlows!DG103+[59]mFlows!DG106+[59]mFlows!DG107+[59]mFlows!DG108+[59]mFlows!DG109+[59]mFlows!DG100+[59]mFlows!DG114+[59]mFlows!DG115+[59]mFlows!DG119+[59]mFlows!DG121+DE38-([59]Amortizaciones!DG75-DE14)+[59]mFlows!DG88-[59]mFlows!DG24+[59]mFlows!DG48+[59]mFlows!DG87</f>
        <v>-213.6335876329791</v>
      </c>
      <c r="DF37" s="15">
        <f>-[59]mFlows!DH41-[59]mFlows!DH43-[59]mFlows!DH32-[59]mFlows!DH26-[59]mFlows!DH27-[59]mFlows!DH36-[59]mFlows!DH37-[59]mFlows!DH38-[59]mFlows!DH45-[59]mFlows!DH44-[59]mFlows!DH46+([59]Desembolsos!DH75-DF30)+[59]mFlows!DH103+[59]mFlows!DH106+[59]mFlows!DH107+[59]mFlows!DH108+[59]mFlows!DH109+[59]mFlows!DH100+[59]mFlows!DH114+[59]mFlows!DH115+[59]mFlows!DH119+[59]mFlows!DH121+DF38-([59]Amortizaciones!DH75-DF14)+[59]mFlows!DH88-[59]mFlows!DH24+[59]mFlows!DH48+[59]mFlows!DH87</f>
        <v>-292.62845216811962</v>
      </c>
      <c r="DG37" s="15">
        <f>-[59]mFlows!DI41-[59]mFlows!DI43-[59]mFlows!DI32-[59]mFlows!DI26-[59]mFlows!DI27-[59]mFlows!DI36-[59]mFlows!DI37-[59]mFlows!DI38-[59]mFlows!DI45-[59]mFlows!DI44-[59]mFlows!DI46+([59]Desembolsos!DI75-DG30)+[59]mFlows!DI103+[59]mFlows!DI106+[59]mFlows!DI107+[59]mFlows!DI108+[59]mFlows!DI109+[59]mFlows!DI100+[59]mFlows!DI114+[59]mFlows!DI115+[59]mFlows!DI119+[59]mFlows!DI121+DG38-([59]Amortizaciones!DI75-DG14)+[59]mFlows!DI88-[59]mFlows!DI24+[59]mFlows!DI48+[59]mFlows!DI87</f>
        <v>523.94881686512099</v>
      </c>
      <c r="DH37" s="15">
        <f>-[59]mFlows!DJ41-[59]mFlows!DJ43-[59]mFlows!DJ32-[59]mFlows!DJ26-[59]mFlows!DJ27-[59]mFlows!DJ36-[59]mFlows!DJ37-[59]mFlows!DJ38-[59]mFlows!DJ45-[59]mFlows!DJ44-[59]mFlows!DJ46+([59]Desembolsos!DJ75-DH30)+[59]mFlows!DJ103+[59]mFlows!DJ106+[59]mFlows!DJ107+[59]mFlows!DJ108+[59]mFlows!DJ109+[59]mFlows!DJ100+[59]mFlows!DJ114+[59]mFlows!DJ115+[59]mFlows!DJ119+[59]mFlows!DJ121+DH38-([59]Amortizaciones!DJ75-DH14)+[59]mFlows!DJ88-[59]mFlows!DJ24+[59]mFlows!DJ48+[59]mFlows!DJ87</f>
        <v>50.44388498446196</v>
      </c>
      <c r="DI37" s="15">
        <f t="shared" si="7"/>
        <v>1187.2264004752421</v>
      </c>
      <c r="DJ37" s="16"/>
      <c r="DK37" s="15">
        <f>-[59]mFlows!DK41-[59]mFlows!DK43-[59]mFlows!DK32-[59]mFlows!DK26-[59]mFlows!DK27-[59]mFlows!DK36-[59]mFlows!DK37-[59]mFlows!DK38-[59]mFlows!DK45-[59]mFlows!DK44-[59]mFlows!DK46+([59]Desembolsos!DK75-DK30)+[59]mFlows!DK103+[59]mFlows!DK106+[59]mFlows!DK107+[59]mFlows!DK108+[59]mFlows!DK109+[59]mFlows!DK100+[59]mFlows!DK114+[59]mFlows!DK115+[59]mFlows!DK119+[59]mFlows!DK121+DK38-([59]Amortizaciones!DK75-DK14)+[59]mFlows!DK88-[59]mFlows!DK24+[59]mFlows!DK48+[59]mFlows!DK87</f>
        <v>152.99414894428062</v>
      </c>
      <c r="DL37" s="15">
        <f>-[59]mFlows!DL41-[59]mFlows!DL43-[59]mFlows!DL32-[59]mFlows!DL26-[59]mFlows!DL27-[59]mFlows!DL36-[59]mFlows!DL37-[59]mFlows!DL38-[59]mFlows!DL45-[59]mFlows!DL44-[59]mFlows!DL46+([59]Desembolsos!DL75-DL30)+[59]mFlows!DL103+[59]mFlows!DL106+[59]mFlows!DL107+[59]mFlows!DL108+[59]mFlows!DL109+[59]mFlows!DL100+[59]mFlows!DL114+[59]mFlows!DL115+[59]mFlows!DL119+[59]mFlows!DL121+DL38-([59]Amortizaciones!DL75-DL14)+[59]mFlows!DL88-[59]mFlows!DL24+[59]mFlows!DL48+[59]mFlows!DL87</f>
        <v>-229.89044400392268</v>
      </c>
      <c r="DM37" s="15">
        <f>-[59]mFlows!DM41-[59]mFlows!DM43-[59]mFlows!DM32-[59]mFlows!DM26-[59]mFlows!DM27-[59]mFlows!DM36-[59]mFlows!DM37-[59]mFlows!DM38-[59]mFlows!DM45-[59]mFlows!DM44-[59]mFlows!DM46+([59]Desembolsos!DM75-DM30)+[59]mFlows!DM103+[59]mFlows!DM106+[59]mFlows!DM107+[59]mFlows!DM108+[59]mFlows!DM109+[59]mFlows!DM100+[59]mFlows!DM114+[59]mFlows!DM115+[59]mFlows!DM119+[59]mFlows!DM121+DM38-([59]Amortizaciones!DM75-DM14)+[59]mFlows!DM88-[59]mFlows!DM24+[59]mFlows!DM48+[59]mFlows!DM87</f>
        <v>54.726348197898893</v>
      </c>
      <c r="DN37" s="15">
        <f>-[59]mFlows!DN41-[59]mFlows!DN43-[59]mFlows!DN32-[59]mFlows!DN26-[59]mFlows!DN27-[59]mFlows!DN36-[59]mFlows!DN37-[59]mFlows!DN38-[59]mFlows!DN45-[59]mFlows!DN44-[59]mFlows!DN46+([59]Desembolsos!DN75-DN30)+[59]mFlows!DN103+[59]mFlows!DN106+[59]mFlows!DN107+[59]mFlows!DN108+[59]mFlows!DN109+[59]mFlows!DN100+[59]mFlows!DN114+[59]mFlows!DN115+[59]mFlows!DN119+[59]mFlows!DN121+DN38-([59]Amortizaciones!DN75-DN14)+[59]mFlows!DN88-[59]mFlows!DN24+[59]mFlows!DN48+[59]mFlows!DN87</f>
        <v>-314.67601256715847</v>
      </c>
      <c r="DO37" s="15">
        <f>-[59]mFlows!DO41-[59]mFlows!DO43-[59]mFlows!DO32-[59]mFlows!DO26-[59]mFlows!DO27-[59]mFlows!DO36-[59]mFlows!DO37-[59]mFlows!DO38-[59]mFlows!DO45-[59]mFlows!DO44-[59]mFlows!DO46+([59]Desembolsos!DO75-DO30)+[59]mFlows!DO103+[59]mFlows!DO106+[59]mFlows!DO107+[59]mFlows!DO108+[59]mFlows!DO109+[59]mFlows!DO100+[59]mFlows!DO114+[59]mFlows!DO115+[59]mFlows!DO119+[59]mFlows!DO121+DO38-([59]Amortizaciones!DO75-DO14)+[59]mFlows!DO88-[59]mFlows!DO24+[59]mFlows!DO48+[59]mFlows!DO87</f>
        <v>320.595252262332</v>
      </c>
      <c r="DP37" s="15">
        <f>-[59]mFlows!DP41-[59]mFlows!DP43-[59]mFlows!DP32-[59]mFlows!DP26-[59]mFlows!DP27-[59]mFlows!DP36-[59]mFlows!DP37-[59]mFlows!DP38-[59]mFlows!DP45-[59]mFlows!DP44-[59]mFlows!DP46+([59]Desembolsos!DP75-DP30)+[59]mFlows!DP103+[59]mFlows!DP106+[59]mFlows!DP107+[59]mFlows!DP108+[59]mFlows!DP109+[59]mFlows!DP100+[59]mFlows!DP114+[59]mFlows!DP115+[59]mFlows!DP119+[59]mFlows!DP121+DP38-([59]Amortizaciones!DP75-DP14)+[59]mFlows!DP88-[59]mFlows!DP24+[59]mFlows!DP48+[59]mFlows!DP87</f>
        <v>-9.2069198766035232</v>
      </c>
      <c r="DQ37" s="15">
        <f>-[59]mFlows!DQ41-[59]mFlows!DQ43-[59]mFlows!DQ32-[59]mFlows!DQ26-[59]mFlows!DQ27-[59]mFlows!DQ36-[59]mFlows!DQ37-[59]mFlows!DQ38-[59]mFlows!DQ45-[59]mFlows!DQ44-[59]mFlows!DQ46+([59]Desembolsos!DQ75-DQ30)+[59]mFlows!DQ103+[59]mFlows!DQ106+[59]mFlows!DQ107+[59]mFlows!DQ108+[59]mFlows!DQ109+[59]mFlows!DQ100+[59]mFlows!DQ114+[59]mFlows!DQ115+[59]mFlows!DQ119+[59]mFlows!DQ121+DQ38-([59]Amortizaciones!DQ75-DQ14)+[59]mFlows!DQ88-[59]mFlows!DQ24+[59]mFlows!DQ48+[59]mFlows!DQ87</f>
        <v>-10.37238815127057</v>
      </c>
      <c r="DR37" s="15">
        <f>-[59]mFlows!DR41-[59]mFlows!DR43-[59]mFlows!DR32-[59]mFlows!DR26-[59]mFlows!DR27-[59]mFlows!DR36-[59]mFlows!DR37-[59]mFlows!DR38-[59]mFlows!DR45-[59]mFlows!DR44-[59]mFlows!DR46+([59]Desembolsos!DR75-DR30)+[59]mFlows!DR103+[59]mFlows!DR106+[59]mFlows!DR107+[59]mFlows!DR108+[59]mFlows!DR109+[59]mFlows!DR100+[59]mFlows!DR114+[59]mFlows!DR115+[59]mFlows!DR119+[59]mFlows!DR121+DR38-([59]Amortizaciones!DR75-DR14)+[59]mFlows!DR88-[59]mFlows!DR24+[59]mFlows!DR48+[59]mFlows!DR87</f>
        <v>102.10211023594407</v>
      </c>
      <c r="DS37" s="15">
        <f>-[59]mFlows!DS41-[59]mFlows!DS43-[59]mFlows!DS32-[59]mFlows!DS26-[59]mFlows!DS27-[59]mFlows!DS36-[59]mFlows!DS37-[59]mFlows!DS38-[59]mFlows!DS45-[59]mFlows!DS44-[59]mFlows!DS46+([59]Desembolsos!DS75-DS30)+[59]mFlows!DS103+[59]mFlows!DS106+[59]mFlows!DS107+[59]mFlows!DS108+[59]mFlows!DS109+[59]mFlows!DS100+[59]mFlows!DS114+[59]mFlows!DS115+[59]mFlows!DS119+[59]mFlows!DS121+DS38-([59]Amortizaciones!DS75-DS14)+[59]mFlows!DS88-[59]mFlows!DS24+[59]mFlows!DS48+[59]mFlows!DS87</f>
        <v>-385.71493381591222</v>
      </c>
      <c r="DT37" s="15">
        <f>-[59]mFlows!DT41-[59]mFlows!DT43-[59]mFlows!DT32-[59]mFlows!DT26-[59]mFlows!DT27-[59]mFlows!DT36-[59]mFlows!DT37-[59]mFlows!DT38-[59]mFlows!DT45-[59]mFlows!DT44-[59]mFlows!DT46+([59]Desembolsos!DT75-DT30)+[59]mFlows!DT103+[59]mFlows!DT106+[59]mFlows!DT107+[59]mFlows!DT108+[59]mFlows!DT109+[59]mFlows!DT100+[59]mFlows!DT114+[59]mFlows!DT115+[59]mFlows!DT119+[59]mFlows!DT121+DT38-([59]Amortizaciones!DT75-DT14)+[59]mFlows!DT88-[59]mFlows!DT24+[59]mFlows!DT48+[59]mFlows!DT87</f>
        <v>-167.81219934605753</v>
      </c>
      <c r="DU37" s="15">
        <f>-[59]mFlows!DU41-[59]mFlows!DU43-[59]mFlows!DU32-[59]mFlows!DU26-[59]mFlows!DU27-[59]mFlows!DU36-[59]mFlows!DU37-[59]mFlows!DU38-[59]mFlows!DU45-[59]mFlows!DU44-[59]mFlows!DU46+([59]Desembolsos!DU75-DU30)+[59]mFlows!DU103+[59]mFlows!DU106+[59]mFlows!DU107+[59]mFlows!DU108+[59]mFlows!DU109+[59]mFlows!DU100+[59]mFlows!DU114+[59]mFlows!DU115+[59]mFlows!DU119+[59]mFlows!DU121+DU38-([59]Amortizaciones!DU75-DU14)+[59]mFlows!DU88-[59]mFlows!DU24+[59]mFlows!DU48+[59]mFlows!DU87</f>
        <v>106.66770867498612</v>
      </c>
      <c r="DV37" s="15">
        <f>-[59]mFlows!DV41-[59]mFlows!DV43-[59]mFlows!DV32-[59]mFlows!DV26-[59]mFlows!DV27-[59]mFlows!DV36-[59]mFlows!DV37-[59]mFlows!DV38-[59]mFlows!DV45-[59]mFlows!DV44-[59]mFlows!DV46+([59]Desembolsos!DV75-DV30)+[59]mFlows!DV103+[59]mFlows!DV106+[59]mFlows!DV107+[59]mFlows!DV108+[59]mFlows!DV109+[59]mFlows!DV100+[59]mFlows!DV114+[59]mFlows!DV115+[59]mFlows!DV119+[59]mFlows!DV121+DV38-([59]Amortizaciones!DV75-DV14)+[59]mFlows!DV88-[59]mFlows!DV24+[59]mFlows!DV48+[59]mFlows!DV87</f>
        <v>795.02839448344787</v>
      </c>
      <c r="DW37" s="15">
        <f t="shared" si="8"/>
        <v>414.44106503796462</v>
      </c>
      <c r="DX37" s="16"/>
      <c r="DY37" s="15">
        <f>-[59]mFlows!DW41-[59]mFlows!DW43-[59]mFlows!DW32-[59]mFlows!DW26-[59]mFlows!DW27-[59]mFlows!DW36-[59]mFlows!DW37-[59]mFlows!DW38-[59]mFlows!DW45-[59]mFlows!DW44-[59]mFlows!DW46+([59]Desembolsos!DW75-DY30)+[59]mFlows!DW103+[59]mFlows!DW106+[59]mFlows!DW107+[59]mFlows!DW108+[59]mFlows!DW109+[59]mFlows!DW100+[59]mFlows!DW114+[59]mFlows!DW115+[59]mFlows!DW119+[59]mFlows!DW121+DY38-([59]Amortizaciones!DW75-DY14)+[59]mFlows!DW88-[59]mFlows!DW24+[59]mFlows!DW48+[59]mFlows!DW87</f>
        <v>230.13630852938346</v>
      </c>
      <c r="DZ37" s="15">
        <f>-[59]mFlows!DX41-[59]mFlows!DX43-[59]mFlows!DX32-[59]mFlows!DX26-[59]mFlows!DX27-[59]mFlows!DX36-[59]mFlows!DX37-[59]mFlows!DX38-[59]mFlows!DX45-[59]mFlows!DX44-[59]mFlows!DX46+([59]Desembolsos!DX75-DZ30)+[59]mFlows!DX103+[59]mFlows!DX106+[59]mFlows!DX107+[59]mFlows!DX108+[59]mFlows!DX109+[59]mFlows!DX100+[59]mFlows!DX114+[59]mFlows!DX115+[59]mFlows!DX119+[59]mFlows!DX121+DZ38-([59]Amortizaciones!DX75-DZ14)+[59]mFlows!DX88-[59]mFlows!DX24+[59]mFlows!DX48+[59]mFlows!DX87</f>
        <v>432.4835158042282</v>
      </c>
      <c r="EA37" s="15">
        <f>-[59]mFlows!DY41-[59]mFlows!DY43-[59]mFlows!DY32-[59]mFlows!DY26-[59]mFlows!DY27-[59]mFlows!DY36-[59]mFlows!DY37-[59]mFlows!DY38-[59]mFlows!DY45-[59]mFlows!DY44-[59]mFlows!DY46+([59]Desembolsos!DY75-EA30)+[59]mFlows!DY103+[59]mFlows!DY106+[59]mFlows!DY107+[59]mFlows!DY108+[59]mFlows!DY109+[59]mFlows!DY100+[59]mFlows!DY114+[59]mFlows!DY115+[59]mFlows!DY119+[59]mFlows!DY121+EA38-([59]Amortizaciones!DY75-EA14)+[59]mFlows!DY88-[59]mFlows!DY24+[59]mFlows!DY48+[59]mFlows!DY87</f>
        <v>-253.29252031334204</v>
      </c>
      <c r="EB37" s="15">
        <f>-[59]mFlows!DZ41-[59]mFlows!DZ43-[59]mFlows!DZ32-[59]mFlows!DZ26-[59]mFlows!DZ27-[59]mFlows!DZ36-[59]mFlows!DZ37-[59]mFlows!DZ38-[59]mFlows!DZ45-[59]mFlows!DZ44-[59]mFlows!DZ46+([59]Desembolsos!DZ75-EB30)+[59]mFlows!DZ103+[59]mFlows!DZ106+[59]mFlows!DZ107+[59]mFlows!DZ108+[59]mFlows!DZ109+[59]mFlows!DZ100+[59]mFlows!DZ114+[59]mFlows!DZ115+[59]mFlows!DZ119+[59]mFlows!DZ121+EB38-([59]Amortizaciones!DZ75-EB14)+[59]mFlows!DZ88-[59]mFlows!DZ24+[59]mFlows!DZ48+[59]mFlows!DZ87</f>
        <v>568.55867378352764</v>
      </c>
      <c r="EC37" s="15">
        <f>-[59]mFlows!EA41-[59]mFlows!EA43-[59]mFlows!EA32-[59]mFlows!EA26-[59]mFlows!EA27-[59]mFlows!EA36-[59]mFlows!EA37-[59]mFlows!EA38-[59]mFlows!EA45-[59]mFlows!EA44-[59]mFlows!EA46+([59]Desembolsos!EA75-EC30)+[59]mFlows!EA103+[59]mFlows!EA106+[59]mFlows!EA107+[59]mFlows!EA108+[59]mFlows!EA109+[59]mFlows!EA100+[59]mFlows!EA114+[59]mFlows!EA115+[59]mFlows!EA119+[59]mFlows!EA121+EC38-([59]Amortizaciones!EA75-EC14)+[59]mFlows!EA88-[59]mFlows!EA24+[59]mFlows!EA48+[59]mFlows!EA87</f>
        <v>-32.127540052471502</v>
      </c>
      <c r="ED37" s="15">
        <f>-[59]mFlows!EB41-[59]mFlows!EB43-[59]mFlows!EB32-[59]mFlows!EB26-[59]mFlows!EB27-[59]mFlows!EB36-[59]mFlows!EB37-[59]mFlows!EB38-[59]mFlows!EB45-[59]mFlows!EB44-[59]mFlows!EB46+([59]Desembolsos!EB75-ED30)+[59]mFlows!EB103+[59]mFlows!EB106+[59]mFlows!EB107+[59]mFlows!EB108+[59]mFlows!EB109+[59]mFlows!EB100+[59]mFlows!EB114+[59]mFlows!EB115+[59]mFlows!EB119+[59]mFlows!EB121+ED38-([59]Amortizaciones!EB75-ED14)+[59]mFlows!EB88-[59]mFlows!EB24+[59]mFlows!EB48+[59]mFlows!EB87</f>
        <v>17.247733911239706</v>
      </c>
      <c r="EE37" s="15">
        <f>-[59]mFlows!EC41-[59]mFlows!EC43-[59]mFlows!EC32-[59]mFlows!EC26-[59]mFlows!EC27-[59]mFlows!EC36-[59]mFlows!EC37-[59]mFlows!EC38-[59]mFlows!EC45-[59]mFlows!EC44-[59]mFlows!EC46+([59]Desembolsos!EC75-EE30)+[59]mFlows!EC103+[59]mFlows!EC106+[59]mFlows!EC107+[59]mFlows!EC108+[59]mFlows!EC109+[59]mFlows!EC100+[59]mFlows!EC114+[59]mFlows!EC115+[59]mFlows!EC119+[59]mFlows!EC121+EE38-([59]Amortizaciones!EC75-EE14)+[59]mFlows!EC88-[59]mFlows!EC24+[59]mFlows!EC48+[59]mFlows!EC87</f>
        <v>-49.00553956544141</v>
      </c>
      <c r="EF37" s="15">
        <f>-[59]mFlows!ED41-[59]mFlows!ED43-[59]mFlows!ED32-[59]mFlows!ED26-[59]mFlows!ED27-[59]mFlows!ED36-[59]mFlows!ED37-[59]mFlows!ED38-[59]mFlows!ED45-[59]mFlows!ED44-[59]mFlows!ED46+([59]Desembolsos!ED75-EF30)+[59]mFlows!ED103+[59]mFlows!ED106+[59]mFlows!ED107+[59]mFlows!ED108+[59]mFlows!ED109+[59]mFlows!ED100+[59]mFlows!ED114+[59]mFlows!ED115+[59]mFlows!ED119+[59]mFlows!ED121+EF38-([59]Amortizaciones!ED75-EF14)+[59]mFlows!ED88-[59]mFlows!ED24+[59]mFlows!ED48+[59]mFlows!ED87</f>
        <v>101.85665172371131</v>
      </c>
      <c r="EG37" s="15">
        <f>-[59]mFlows!EE41-[59]mFlows!EE43-[59]mFlows!EE32-[59]mFlows!EE26-[59]mFlows!EE27-[59]mFlows!EE36-[59]mFlows!EE37-[59]mFlows!EE38-[59]mFlows!EE45-[59]mFlows!EE44-[59]mFlows!EE46+([59]Desembolsos!EE75-EG30)+[59]mFlows!EE103+[59]mFlows!EE106+[59]mFlows!EE107+[59]mFlows!EE108+[59]mFlows!EE109+[59]mFlows!EE100+[59]mFlows!EE114+[59]mFlows!EE115+[59]mFlows!EE119+[59]mFlows!EE121+EG38-([59]Amortizaciones!EE75-EG14)+[59]mFlows!EE88-[59]mFlows!EE24+[59]mFlows!EE48+[59]mFlows!EE87</f>
        <v>-377.5583618059253</v>
      </c>
      <c r="EH37" s="15">
        <f>-[59]mFlows!EF41-[59]mFlows!EF43-[59]mFlows!EF32-[59]mFlows!EF26-[59]mFlows!EF27-[59]mFlows!EF36-[59]mFlows!EF37-[59]mFlows!EF38-[59]mFlows!EF45-[59]mFlows!EF44-[59]mFlows!EF46+([59]Desembolsos!EF75-EH30)+[59]mFlows!EF103+[59]mFlows!EF106+[59]mFlows!EF107+[59]mFlows!EF108+[59]mFlows!EF109+[59]mFlows!EF100+[59]mFlows!EF114+[59]mFlows!EF115+[59]mFlows!EF119+[59]mFlows!EF121+EH38-([59]Amortizaciones!EF75-EH14)+[59]mFlows!EF88-[59]mFlows!EF24+[59]mFlows!EF48+[59]mFlows!EF87</f>
        <v>15.51205407236921</v>
      </c>
      <c r="EI37" s="15">
        <f>-[59]mFlows!EG41-[59]mFlows!EG43-[59]mFlows!EG32-[59]mFlows!EG26-[59]mFlows!EG27-[59]mFlows!EG36-[59]mFlows!EG37-[59]mFlows!EG38-[59]mFlows!EG45-[59]mFlows!EG44-[59]mFlows!EG46+([59]Desembolsos!EG75-EI30)+[59]mFlows!EG103+[59]mFlows!EG106+[59]mFlows!EG107+[59]mFlows!EG108+[59]mFlows!EG109+[59]mFlows!EG100+[59]mFlows!EG114+[59]mFlows!EG115+[59]mFlows!EG119+[59]mFlows!EG121+EI38-([59]Amortizaciones!EG75-EI14)+[59]mFlows!EG88-[59]mFlows!EG24+[59]mFlows!EG48+[59]mFlows!EG87</f>
        <v>1.858095825929496</v>
      </c>
      <c r="EJ37" s="15">
        <f>-[59]mFlows!EH41-[59]mFlows!EH43-[59]mFlows!EH32-[59]mFlows!EH26-[59]mFlows!EH27-[59]mFlows!EH36-[59]mFlows!EH37-[59]mFlows!EH38-[59]mFlows!EH45-[59]mFlows!EH44-[59]mFlows!EH46+([59]Desembolsos!EH75-EJ30)+[59]mFlows!EH103+[59]mFlows!EH106+[59]mFlows!EH107+[59]mFlows!EH108+[59]mFlows!EH109+[59]mFlows!EH100+[59]mFlows!EH114+[59]mFlows!EH115+[59]mFlows!EH119+[59]mFlows!EH121+EJ38-([59]Amortizaciones!EH75-EJ14)+[59]mFlows!EH88-[59]mFlows!EH24+[59]mFlows!EH48+[59]mFlows!EH87</f>
        <v>-193.64670160004601</v>
      </c>
      <c r="EK37" s="15">
        <f t="shared" si="9"/>
        <v>462.02237031316275</v>
      </c>
      <c r="EL37" s="16"/>
      <c r="EM37" s="15">
        <f>-[59]mFlows!EI41-[59]mFlows!EI43-[59]mFlows!EI32-[59]mFlows!EI26-[59]mFlows!EI27-[59]mFlows!EI36-[59]mFlows!EI37-[59]mFlows!EI38-[59]mFlows!EI45-[59]mFlows!EI44-[59]mFlows!EI46+([59]Desembolsos!EI75-EM30)+[59]mFlows!EI103+[59]mFlows!EI106+[59]mFlows!EI107+[59]mFlows!EI108+[59]mFlows!EI109+[59]mFlows!EI100+[59]mFlows!EI114+[59]mFlows!EI115+[59]mFlows!EI119+[59]mFlows!EI121+EM38-([59]Amortizaciones!EI75-EM14)+[59]mFlows!EI88-[59]mFlows!EI24+[59]mFlows!EI48+[59]mFlows!EI87</f>
        <v>-349.49964835615799</v>
      </c>
      <c r="EN37" s="15">
        <f>-[59]mFlows!EJ41-[59]mFlows!EJ43-[59]mFlows!EJ32-[59]mFlows!EJ26-[59]mFlows!EJ27-[59]mFlows!EJ36-[59]mFlows!EJ37-[59]mFlows!EJ38-[59]mFlows!EJ45-[59]mFlows!EJ44-[59]mFlows!EJ46+([59]Desembolsos!EJ75-EN30)+[59]mFlows!EJ103+[59]mFlows!EJ106+[59]mFlows!EJ107+[59]mFlows!EJ108+[59]mFlows!EJ109+[59]mFlows!EJ100+[59]mFlows!EJ114+[59]mFlows!EJ115+[59]mFlows!EJ119+[59]mFlows!EJ121+EN38-([59]Amortizaciones!EJ75-EN14)+[59]mFlows!EJ88-[59]mFlows!EJ24+[59]mFlows!EJ48+[59]mFlows!EJ87</f>
        <v>257.0399475299767</v>
      </c>
      <c r="EO37" s="15">
        <f>-[59]mFlows!EK41-[59]mFlows!EK43-[59]mFlows!EK32-[59]mFlows!EK26-[59]mFlows!EK27-[59]mFlows!EK36-[59]mFlows!EK37-[59]mFlows!EK38-[59]mFlows!EK45-[59]mFlows!EK44-[59]mFlows!EK46+([59]Desembolsos!EK75-EO30)+[59]mFlows!EK103+[59]mFlows!EK106+[59]mFlows!EK107+[59]mFlows!EK108+[59]mFlows!EK109+[59]mFlows!EK100+[59]mFlows!EK114+[59]mFlows!EK115+[59]mFlows!EK119+[59]mFlows!EK121+EO38-([59]Amortizaciones!EK75-EO14)+[59]mFlows!EK88-[59]mFlows!EK24+[59]mFlows!EK48+[59]mFlows!EK87</f>
        <v>-490.3995433686282</v>
      </c>
      <c r="EP37" s="15">
        <f>-[59]mFlows!EL41-[59]mFlows!EL43-[59]mFlows!EL32-[59]mFlows!EL26-[59]mFlows!EL27-[59]mFlows!EL36-[59]mFlows!EL37-[59]mFlows!EL38-[59]mFlows!EL45-[59]mFlows!EL44-[59]mFlows!EL46+([59]Desembolsos!EL75-EP30)+[59]mFlows!EL103+[59]mFlows!EL106+[59]mFlows!EL107+[59]mFlows!EL108+[59]mFlows!EL109+[59]mFlows!EL100+[59]mFlows!EL114+[59]mFlows!EL115+[59]mFlows!EL119+[59]mFlows!EL121+EP38-([59]Amortizaciones!EL75-EP14)+[59]mFlows!EL88-[59]mFlows!EL24+[59]mFlows!EL48+[59]mFlows!EL87</f>
        <v>-101.356806312952</v>
      </c>
      <c r="EQ37" s="15">
        <f>-[59]mFlows!EM41-[59]mFlows!EM43-[59]mFlows!EM32-[59]mFlows!EM26-[59]mFlows!EM27-[59]mFlows!EM36-[59]mFlows!EM37-[59]mFlows!EM38-[59]mFlows!EM45-[59]mFlows!EM44-[59]mFlows!EM46+([59]Desembolsos!EM75-EQ30)+[59]mFlows!EM103+[59]mFlows!EM106+[59]mFlows!EM107+[59]mFlows!EM108+[59]mFlows!EM109+[59]mFlows!EM100+[59]mFlows!EM114+[59]mFlows!EM115+[59]mFlows!EM119+[59]mFlows!EM121+EQ38-([59]Amortizaciones!EM75-EQ14)+[59]mFlows!EM88-[59]mFlows!EM24+[59]mFlows!EM48+[59]mFlows!EM87</f>
        <v>125.13204226149026</v>
      </c>
      <c r="ER37" s="15">
        <f>-[59]mFlows!EN41-[59]mFlows!EN43-[59]mFlows!EN32-[59]mFlows!EN26-[59]mFlows!EN27-[59]mFlows!EN36-[59]mFlows!EN37-[59]mFlows!EN38-[59]mFlows!EN45-[59]mFlows!EN44-[59]mFlows!EN46+([59]Desembolsos!EN75-ER30)+[59]mFlows!EN103+[59]mFlows!EN106+[59]mFlows!EN107+[59]mFlows!EN108+[59]mFlows!EN109+[59]mFlows!EN100+[59]mFlows!EN114+[59]mFlows!EN115+[59]mFlows!EN119+[59]mFlows!EN121+ER38-([59]Amortizaciones!EN75-ER14)+[59]mFlows!EN88-[59]mFlows!EN24+[59]mFlows!EN48+[59]mFlows!EN87</f>
        <v>261.48759914012436</v>
      </c>
      <c r="ES37" s="15">
        <f>-[59]mFlows!EO41-[59]mFlows!EO43-[59]mFlows!EO32-[59]mFlows!EO26-[59]mFlows!EO27-[59]mFlows!EO36-[59]mFlows!EO37-[59]mFlows!EO38-[59]mFlows!EO45-[59]mFlows!EO44-[59]mFlows!EO46+([59]Desembolsos!EO75-ES30)+[59]mFlows!EO103+[59]mFlows!EO106+[59]mFlows!EO107+[59]mFlows!EO108+[59]mFlows!EO109+[59]mFlows!EO100+[59]mFlows!EO114+[59]mFlows!EO115+[59]mFlows!EO119+[59]mFlows!EO121+ES38-([59]Amortizaciones!EO75-ES14)+[59]mFlows!EO88-[59]mFlows!EO24+[59]mFlows!EO48+[59]mFlows!EO87</f>
        <v>94.699323201486308</v>
      </c>
      <c r="ET37" s="15">
        <f>-[59]mFlows!EP41-[59]mFlows!EP43-[59]mFlows!EP32-[59]mFlows!EP26-[59]mFlows!EP27-[59]mFlows!EP36-[59]mFlows!EP37-[59]mFlows!EP38-[59]mFlows!EP45-[59]mFlows!EP44-[59]mFlows!EP46+([59]Desembolsos!EP75-ET30)+[59]mFlows!EP103+[59]mFlows!EP106+[59]mFlows!EP107+[59]mFlows!EP108+[59]mFlows!EP109+[59]mFlows!EP100+[59]mFlows!EP114+[59]mFlows!EP115+[59]mFlows!EP119+[59]mFlows!EP121+ET38-([59]Amortizaciones!EP75-ET14)+[59]mFlows!EP88-[59]mFlows!EP24+[59]mFlows!EP48+[59]mFlows!EP87</f>
        <v>-75.878204649229914</v>
      </c>
      <c r="EU37" s="15">
        <f>-[59]mFlows!EQ41-[59]mFlows!EQ43-[59]mFlows!EQ32-[59]mFlows!EQ26-[59]mFlows!EQ27-[59]mFlows!EQ36-[59]mFlows!EQ37-[59]mFlows!EQ38-[59]mFlows!EQ45-[59]mFlows!EQ44-[59]mFlows!EQ46+([59]Desembolsos!EQ75-EU30)+[59]mFlows!EQ103+[59]mFlows!EQ106+[59]mFlows!EQ107+[59]mFlows!EQ108+[59]mFlows!EQ109+[59]mFlows!EQ100+[59]mFlows!EQ114+[59]mFlows!EQ115+[59]mFlows!EQ119+[59]mFlows!EQ121+EU38-([59]Amortizaciones!EQ75-EU14)+[59]mFlows!EQ88-[59]mFlows!EQ24+[59]mFlows!EQ48+[59]mFlows!EQ87</f>
        <v>197.57465951002467</v>
      </c>
      <c r="EV37" s="15">
        <f>-[59]mFlows!ER41-[59]mFlows!ER43-[59]mFlows!ER32-[59]mFlows!ER26-[59]mFlows!ER27-[59]mFlows!ER36-[59]mFlows!ER37-[59]mFlows!ER38-[59]mFlows!ER45-[59]mFlows!ER44-[59]mFlows!ER46+([59]Desembolsos!ER75-EV30)+[59]mFlows!ER103+[59]mFlows!ER106+[59]mFlows!ER107+[59]mFlows!ER108+[59]mFlows!ER109+[59]mFlows!ER100+[59]mFlows!ER114+[59]mFlows!ER115+[59]mFlows!ER119+[59]mFlows!ER121+EV38-([59]Amortizaciones!ER75-EV14)+[59]mFlows!ER88-[59]mFlows!ER24+[59]mFlows!ER48+[59]mFlows!ER87</f>
        <v>372.9035131574642</v>
      </c>
      <c r="EW37" s="15">
        <f>-[59]mFlows!ES41-[59]mFlows!ES43-[59]mFlows!ES32-[59]mFlows!ES26-[59]mFlows!ES27-[59]mFlows!ES36-[59]mFlows!ES37-[59]mFlows!ES38-[59]mFlows!ES45-[59]mFlows!ES44-[59]mFlows!ES46+([59]Desembolsos!ES75-EW30)+[59]mFlows!ES103+[59]mFlows!ES106+[59]mFlows!ES107+[59]mFlows!ES108+[59]mFlows!ES109+[59]mFlows!ES100+[59]mFlows!ES114+[59]mFlows!ES115+[59]mFlows!ES119+[59]mFlows!ES121+EW38-([59]Amortizaciones!ES75-EW14)+[59]mFlows!ES88-[59]mFlows!ES24+[59]mFlows!ES48+[59]mFlows!ES87</f>
        <v>765.54162667013327</v>
      </c>
      <c r="EX37" s="15">
        <f>-[59]mFlows!ET41-[59]mFlows!ET43-[59]mFlows!ET32-[59]mFlows!ET26-[59]mFlows!ET27-[59]mFlows!ET36-[59]mFlows!ET37-[59]mFlows!ET38-[59]mFlows!ET45-[59]mFlows!ET44-[59]mFlows!ET46+([59]Desembolsos!ET75-EX30)+[59]mFlows!ET103+[59]mFlows!ET106+[59]mFlows!ET107+[59]mFlows!ET108+[59]mFlows!ET109+[59]mFlows!ET100+[59]mFlows!ET114+[59]mFlows!ET115+[59]mFlows!ET119+[59]mFlows!ET121+EX38-([59]Amortizaciones!ET75-EX14)+[59]mFlows!ET88-[59]mFlows!ET24+[59]mFlows!ET48+[59]mFlows!ET87</f>
        <v>305.37004202024127</v>
      </c>
      <c r="EY37" s="15">
        <f t="shared" si="10"/>
        <v>1362.6145508039731</v>
      </c>
      <c r="EZ37" s="16"/>
      <c r="FA37" s="15">
        <f>-[59]mFlows!EU41-[59]mFlows!EU43-[59]mFlows!EU32-[59]mFlows!EU26-[59]mFlows!EU27-[59]mFlows!EU36-[59]mFlows!EU37-[59]mFlows!EU38-[59]mFlows!EU45-[59]mFlows!EU44-[59]mFlows!EU46+([59]Desembolsos!EU75-FA30)+[59]mFlows!EU103+[59]mFlows!EU106+[59]mFlows!EU107+[59]mFlows!EU108+[59]mFlows!EU109+[59]mFlows!EU100+[59]mFlows!EU114+[59]mFlows!EU115+[59]mFlows!EU119+[59]mFlows!EU121+FA38-([59]Amortizaciones!EU75-FA14)+[59]mFlows!EU88-[59]mFlows!EU24+[59]mFlows!EU48+[59]mFlows!EU87</f>
        <v>289.7718099047492</v>
      </c>
      <c r="FB37" s="15">
        <f>-[59]mFlows!EV41-[59]mFlows!EV43-[59]mFlows!EV32-[59]mFlows!EV26-[59]mFlows!EV27-[59]mFlows!EV36-[59]mFlows!EV37-[59]mFlows!EV38-[59]mFlows!EV45-[59]mFlows!EV44-[59]mFlows!EV46+([59]Desembolsos!EV75-FB30)+[59]mFlows!EV103+[59]mFlows!EV106+[59]mFlows!EV107+[59]mFlows!EV108+[59]mFlows!EV109+[59]mFlows!EV100+[59]mFlows!EV114+[59]mFlows!EV115+[59]mFlows!EV119+[59]mFlows!EV121+FB38-([59]Amortizaciones!EV75-FB14)+[59]mFlows!EV88-[59]mFlows!EV24+[59]mFlows!EV48+[59]mFlows!EV87</f>
        <v>20.475438721597513</v>
      </c>
      <c r="FC37" s="15">
        <f>-[59]mFlows!EW41-[59]mFlows!EW43-[59]mFlows!EW32-[59]mFlows!EW26-[59]mFlows!EW27-[59]mFlows!EW36-[59]mFlows!EW37-[59]mFlows!EW38-[59]mFlows!EW45-[59]mFlows!EW44-[59]mFlows!EW46+([59]Desembolsos!EW75-FC30)+[59]mFlows!EW103+[59]mFlows!EW106+[59]mFlows!EW107+[59]mFlows!EW108+[59]mFlows!EW109+[59]mFlows!EW100+[59]mFlows!EW114+[59]mFlows!EW115+[59]mFlows!EW119+[59]mFlows!EW121+FC38-([59]Amortizaciones!EW75-FC14)+[59]mFlows!EW88-[59]mFlows!EW24+[59]mFlows!EW48+[59]mFlows!EW87</f>
        <v>178.07134183604981</v>
      </c>
      <c r="FD37" s="15">
        <f>-[59]mFlows!EX41-[59]mFlows!EX43-[59]mFlows!EX32-[59]mFlows!EX26-[59]mFlows!EX27-[59]mFlows!EX36-[59]mFlows!EX37-[59]mFlows!EX38-[59]mFlows!EX45-[59]mFlows!EX44-[59]mFlows!EX46+([59]Desembolsos!EX75-FD30)+[59]mFlows!EX103+[59]mFlows!EX106+[59]mFlows!EX107+[59]mFlows!EX108+[59]mFlows!EX109+[59]mFlows!EX100+[59]mFlows!EX114+[59]mFlows!EX115+[59]mFlows!EX119+[59]mFlows!EX121+FD38-([59]Amortizaciones!EX75-FD14)+[59]mFlows!EX88-[59]mFlows!EX24+[59]mFlows!EX48+[59]mFlows!EX87</f>
        <v>52.851177698837745</v>
      </c>
      <c r="FE37" s="15">
        <f>-[59]mFlows!EY41-[59]mFlows!EY43-[59]mFlows!EY32-[59]mFlows!EY26-[59]mFlows!EY27-[59]mFlows!EY36-[59]mFlows!EY37-[59]mFlows!EY38-[59]mFlows!EY45-[59]mFlows!EY44-[59]mFlows!EY46+([59]Desembolsos!EY75-FE30)+[59]mFlows!EY103+[59]mFlows!EY106+[59]mFlows!EY107+[59]mFlows!EY108+[59]mFlows!EY109+[59]mFlows!EY100+[59]mFlows!EY114+[59]mFlows!EY115+[59]mFlows!EY119+[59]mFlows!EY121+FE38-([59]Amortizaciones!EY75-FE14)+[59]mFlows!EY88-[59]mFlows!EY24+[59]mFlows!EY48+[59]mFlows!EY87</f>
        <v>-238.1649672211577</v>
      </c>
      <c r="FF37" s="15">
        <f>-[59]mFlows!EZ41-[59]mFlows!EZ43-[59]mFlows!EZ32-[59]mFlows!EZ26-[59]mFlows!EZ27-[59]mFlows!EZ36-[59]mFlows!EZ37-[59]mFlows!EZ38-[59]mFlows!EZ45-[59]mFlows!EZ44-[59]mFlows!EZ46+([59]Desembolsos!EZ75-FF30)+[59]mFlows!EZ103+[59]mFlows!EZ106+[59]mFlows!EZ107+[59]mFlows!EZ108+[59]mFlows!EZ109+[59]mFlows!EZ100+[59]mFlows!EZ114+[59]mFlows!EZ115+[59]mFlows!EZ119+[59]mFlows!EZ121+FF38-([59]Amortizaciones!EZ75-FF14)+[59]mFlows!EZ88-[59]mFlows!EZ24+[59]mFlows!EZ48+[59]mFlows!EZ87</f>
        <v>-167.12485559994704</v>
      </c>
      <c r="FG37" s="15">
        <f>-[59]mFlows!FA41-[59]mFlows!FA43-[59]mFlows!FA32-[59]mFlows!FA26-[59]mFlows!FA27-[59]mFlows!FA36-[59]mFlows!FA37-[59]mFlows!FA38-[59]mFlows!FA45-[59]mFlows!FA44-[59]mFlows!FA46+([59]Desembolsos!FA75-FG30)+[59]mFlows!FA103+[59]mFlows!FA106+[59]mFlows!FA107+[59]mFlows!FA108+[59]mFlows!FA109+[59]mFlows!FA100+[59]mFlows!FA114+[59]mFlows!FA115+[59]mFlows!FA119+[59]mFlows!FA121+FG38-([59]Amortizaciones!FA75-FG14)+[59]mFlows!FA88-[59]mFlows!FA24+[59]mFlows!FA48+[59]mFlows!FA87</f>
        <v>179.23415741191661</v>
      </c>
      <c r="FH37" s="15">
        <f>-[59]mFlows!FB41-[59]mFlows!FB43-[59]mFlows!FB32-[59]mFlows!FB26-[59]mFlows!FB27-[59]mFlows!FB36-[59]mFlows!FB37-[59]mFlows!FB38-[59]mFlows!FB45-[59]mFlows!FB44-[59]mFlows!FB46+([59]Desembolsos!FB75-FH30)+[59]mFlows!FB103+[59]mFlows!FB106+[59]mFlows!FB107+[59]mFlows!FB108+[59]mFlows!FB109+[59]mFlows!FB100+[59]mFlows!FB114+[59]mFlows!FB115+[59]mFlows!FB119+[59]mFlows!FB121+FH38-([59]Amortizaciones!FB75-FH14)+[59]mFlows!FB88-[59]mFlows!FB24+[59]mFlows!FB48+[59]mFlows!FB87</f>
        <v>-247.43846445290092</v>
      </c>
      <c r="FI37" s="15">
        <f>-[59]mFlows!FC41-[59]mFlows!FC43-[59]mFlows!FC32-[59]mFlows!FC26-[59]mFlows!FC27-[59]mFlows!FC36-[59]mFlows!FC37-[59]mFlows!FC38-[59]mFlows!FC45-[59]mFlows!FC44-[59]mFlows!FC46+([59]Desembolsos!FC75-FI30)+[59]mFlows!FC103+[59]mFlows!FC106+[59]mFlows!FC107+[59]mFlows!FC108+[59]mFlows!FC109+[59]mFlows!FC100+[59]mFlows!FC114+[59]mFlows!FC115+[59]mFlows!FC119+[59]mFlows!FC121+FI38-([59]Amortizaciones!FC75-FI14)+[59]mFlows!FC88-[59]mFlows!FC24+[59]mFlows!FC48+[59]mFlows!FC87</f>
        <v>132.53268448149225</v>
      </c>
      <c r="FJ37" s="15">
        <f>-[59]mFlows!FD41-[59]mFlows!FD43-[59]mFlows!FD32-[59]mFlows!FD26-[59]mFlows!FD27-[59]mFlows!FD36-[59]mFlows!FD37-[59]mFlows!FD38-[59]mFlows!FD45-[59]mFlows!FD44-[59]mFlows!FD46+([59]Desembolsos!FD75-FJ30)+[59]mFlows!FD103+[59]mFlows!FD106+[59]mFlows!FD107+[59]mFlows!FD108+[59]mFlows!FD109+[59]mFlows!FD100+[59]mFlows!FD114+[59]mFlows!FD115+[59]mFlows!FD119+[59]mFlows!FD121+FJ38-([59]Amortizaciones!FD75-FJ14)+[59]mFlows!FD88-[59]mFlows!FD24+[59]mFlows!FD48+[59]mFlows!FD87</f>
        <v>-24.727276375698693</v>
      </c>
      <c r="FK37" s="15">
        <f>-[59]mFlows!FE41-[59]mFlows!FE43-[59]mFlows!FE32-[59]mFlows!FE26-[59]mFlows!FE27-[59]mFlows!FE36-[59]mFlows!FE37-[59]mFlows!FE38-[59]mFlows!FE45-[59]mFlows!FE44-[59]mFlows!FE46+([59]Desembolsos!FE75-FK30)+[59]mFlows!FE103+[59]mFlows!FE106+[59]mFlows!FE107+[59]mFlows!FE108+[59]mFlows!FE109+[59]mFlows!FE100+[59]mFlows!FE114+[59]mFlows!FE115+[59]mFlows!FE119+[59]mFlows!FE121+FK38-([59]Amortizaciones!FE75-FK14)+[59]mFlows!FE88-[59]mFlows!FE24+[59]mFlows!FE48+[59]mFlows!FE87</f>
        <v>295.70648230741364</v>
      </c>
      <c r="FL37" s="15">
        <f>-[59]mFlows!FF41-[59]mFlows!FF43-[59]mFlows!FF32-[59]mFlows!FF26-[59]mFlows!FF27-[59]mFlows!FF36-[59]mFlows!FF37-[59]mFlows!FF38-[59]mFlows!FF45-[59]mFlows!FF44-[59]mFlows!FF46+([59]Desembolsos!FF75-FL30)+[59]mFlows!FF103+[59]mFlows!FF106+[59]mFlows!FF107+[59]mFlows!FF108+[59]mFlows!FF109+[59]mFlows!FF100+[59]mFlows!FF114+[59]mFlows!FF115+[59]mFlows!FF119+[59]mFlows!FF121+FL38-([59]Amortizaciones!FF75-FL14)+[59]mFlows!FF88-[59]mFlows!FF24+[59]mFlows!FF48+[59]mFlows!FF87</f>
        <v>496.6960747503656</v>
      </c>
      <c r="FM37" s="15">
        <f t="shared" si="11"/>
        <v>967.88360346271804</v>
      </c>
    </row>
    <row r="38" spans="2:169" x14ac:dyDescent="0.25">
      <c r="B38" s="692" t="s">
        <v>204</v>
      </c>
      <c r="C38" s="15">
        <f>-[58]StatisticDisc!R66</f>
        <v>-644.59510268975055</v>
      </c>
      <c r="D38" s="15">
        <f>-[58]StatisticDisc!S66</f>
        <v>516.57462185249938</v>
      </c>
      <c r="E38" s="15">
        <f>-[58]StatisticDisc!T66</f>
        <v>200.16688611890299</v>
      </c>
      <c r="F38" s="15">
        <f>-[58]StatisticDisc!U66</f>
        <v>411.552262611983</v>
      </c>
      <c r="G38" s="15">
        <f>-[58]StatisticDisc!V66</f>
        <v>88.594488566470432</v>
      </c>
      <c r="H38" s="15">
        <f>-[58]StatisticDisc!W66</f>
        <v>-143.08366033774337</v>
      </c>
      <c r="I38" s="15">
        <f>-[58]StatisticDisc!X66</f>
        <v>91.234177926449888</v>
      </c>
      <c r="J38" s="15">
        <f>-[58]StatisticDisc!Y66</f>
        <v>471.2406940717708</v>
      </c>
      <c r="K38" s="15">
        <f>-[58]StatisticDisc!Z66</f>
        <v>-2.4098629318417579</v>
      </c>
      <c r="L38" s="15">
        <f>-[58]StatisticDisc!AA66</f>
        <v>483.6931358602742</v>
      </c>
      <c r="M38" s="15">
        <f>-[58]StatisticDisc!AB66</f>
        <v>234.35940663326585</v>
      </c>
      <c r="N38" s="15">
        <f>-[58]StatisticDisc!AC66</f>
        <v>-1016.2836387198299</v>
      </c>
      <c r="O38" s="15">
        <f t="shared" si="0"/>
        <v>691.04340896245094</v>
      </c>
      <c r="P38" s="16"/>
      <c r="Q38" s="15">
        <f>-[58]StatisticDisc!AD66</f>
        <v>-7.0209057138549724</v>
      </c>
      <c r="R38" s="15">
        <f>-[58]StatisticDisc!AE66</f>
        <v>79.034855669120361</v>
      </c>
      <c r="S38" s="15">
        <f>-[58]StatisticDisc!AF66</f>
        <v>-374.35802601402088</v>
      </c>
      <c r="T38" s="15">
        <f>-[58]StatisticDisc!AG66</f>
        <v>1.5848910387081787</v>
      </c>
      <c r="U38" s="15">
        <f>-[58]StatisticDisc!AH66</f>
        <v>227.75575270714046</v>
      </c>
      <c r="V38" s="15">
        <f>-[58]StatisticDisc!AI66</f>
        <v>-319.72174363872273</v>
      </c>
      <c r="W38" s="15">
        <f>-[58]StatisticDisc!AJ66</f>
        <v>424.41446577465825</v>
      </c>
      <c r="X38" s="15">
        <f>-[58]StatisticDisc!AK66</f>
        <v>185.26654970840457</v>
      </c>
      <c r="Y38" s="15">
        <f>-[58]StatisticDisc!AL66</f>
        <v>268.82802940750935</v>
      </c>
      <c r="Z38" s="15">
        <f>-[58]StatisticDisc!AM66</f>
        <v>411.66413584990312</v>
      </c>
      <c r="AA38" s="15">
        <f>-[58]StatisticDisc!AN66</f>
        <v>-58.645232777674892</v>
      </c>
      <c r="AB38" s="15">
        <f>-[58]StatisticDisc!AO66</f>
        <v>-170.55136617830112</v>
      </c>
      <c r="AC38" s="15">
        <f t="shared" si="1"/>
        <v>668.25140583286975</v>
      </c>
      <c r="AD38" s="16"/>
      <c r="AE38" s="15">
        <f>-[58]StatisticDisc!AP66</f>
        <v>-554.16968087701753</v>
      </c>
      <c r="AF38" s="15">
        <f>-[58]StatisticDisc!AQ66</f>
        <v>-663.00390301365439</v>
      </c>
      <c r="AG38" s="15">
        <f>-[58]StatisticDisc!AR66</f>
        <v>-161.17037037389957</v>
      </c>
      <c r="AH38" s="15">
        <f>-[58]StatisticDisc!AS66</f>
        <v>-179.32444090386804</v>
      </c>
      <c r="AI38" s="15">
        <f>-[58]StatisticDisc!AT66</f>
        <v>-122.28171546459816</v>
      </c>
      <c r="AJ38" s="15">
        <f>-[58]StatisticDisc!AU66</f>
        <v>362.06698769250443</v>
      </c>
      <c r="AK38" s="15">
        <f>-[58]StatisticDisc!AV66</f>
        <v>-517.84418458569758</v>
      </c>
      <c r="AL38" s="15">
        <f>-[58]StatisticDisc!AW66</f>
        <v>90.942335239392833</v>
      </c>
      <c r="AM38" s="15">
        <f>-[58]StatisticDisc!AX66</f>
        <v>-178.89577822643651</v>
      </c>
      <c r="AN38" s="15">
        <f>-[58]StatisticDisc!AY66</f>
        <v>399.95002045545255</v>
      </c>
      <c r="AO38" s="15">
        <f>-[58]StatisticDisc!AZ66</f>
        <v>678.94119420126299</v>
      </c>
      <c r="AP38" s="15">
        <f>-[58]StatisticDisc!BA66</f>
        <v>2053.4420656620223</v>
      </c>
      <c r="AQ38" s="15">
        <f t="shared" si="2"/>
        <v>1208.6525298054635</v>
      </c>
      <c r="AR38" s="16"/>
      <c r="AS38" s="15">
        <f>-[58]StatisticDisc!BB66</f>
        <v>-1037.6444751930903</v>
      </c>
      <c r="AT38" s="15">
        <f>-[58]StatisticDisc!BC66</f>
        <v>-433.11104888407272</v>
      </c>
      <c r="AU38" s="15">
        <f>-[58]StatisticDisc!BD66</f>
        <v>625.59738467801458</v>
      </c>
      <c r="AV38" s="15">
        <f>-[58]StatisticDisc!BE66</f>
        <v>46.561509502120884</v>
      </c>
      <c r="AW38" s="15">
        <f>-[58]StatisticDisc!BF66</f>
        <v>-146.36850289970607</v>
      </c>
      <c r="AX38" s="15">
        <f>-[58]StatisticDisc!BG66</f>
        <v>420.91969470952222</v>
      </c>
      <c r="AY38" s="15">
        <f>-[58]StatisticDisc!BH66</f>
        <v>266.41601353084036</v>
      </c>
      <c r="AZ38" s="15">
        <f>-[58]StatisticDisc!BI66</f>
        <v>255.75677871828009</v>
      </c>
      <c r="BA38" s="15">
        <f>-[58]StatisticDisc!BJ66</f>
        <v>-426.60893748899662</v>
      </c>
      <c r="BB38" s="15">
        <f>-[58]StatisticDisc!BK66</f>
        <v>-192.53463434175012</v>
      </c>
      <c r="BC38" s="15">
        <f>-[58]StatisticDisc!BL66</f>
        <v>479.82456711782845</v>
      </c>
      <c r="BD38" s="15">
        <f>-[58]StatisticDisc!BM66</f>
        <v>847.32688577789122</v>
      </c>
      <c r="BE38" s="15">
        <f t="shared" si="3"/>
        <v>706.13523522688195</v>
      </c>
      <c r="BF38" s="16"/>
      <c r="BG38" s="15">
        <f>-[58]StatisticDisc!BN66</f>
        <v>732.61926285391792</v>
      </c>
      <c r="BH38" s="15">
        <f>-[58]StatisticDisc!BO66</f>
        <v>-122.93683832867725</v>
      </c>
      <c r="BI38" s="15">
        <f>-[58]StatisticDisc!BP66</f>
        <v>571.78239235774913</v>
      </c>
      <c r="BJ38" s="15">
        <f>-[58]StatisticDisc!BQ66</f>
        <v>241.82891813492756</v>
      </c>
      <c r="BK38" s="15">
        <f>-[58]StatisticDisc!BR66</f>
        <v>-955.2550507222154</v>
      </c>
      <c r="BL38" s="15">
        <f>-[58]StatisticDisc!BS66</f>
        <v>1139.1496368087921</v>
      </c>
      <c r="BM38" s="15">
        <f>-[58]StatisticDisc!BT66</f>
        <v>-798.5623497402903</v>
      </c>
      <c r="BN38" s="15">
        <f>-[58]StatisticDisc!BU66</f>
        <v>-66.446501874923115</v>
      </c>
      <c r="BO38" s="15">
        <f>-[58]StatisticDisc!BV66</f>
        <v>-168.93716005342776</v>
      </c>
      <c r="BP38" s="15">
        <f>-[58]StatisticDisc!BW66</f>
        <v>445.67526654633912</v>
      </c>
      <c r="BQ38" s="15">
        <f>-[58]StatisticDisc!BX66</f>
        <v>190.48238624995031</v>
      </c>
      <c r="BR38" s="15">
        <f>-[58]StatisticDisc!BY66</f>
        <v>-320.55896632636814</v>
      </c>
      <c r="BS38" s="15">
        <f t="shared" si="4"/>
        <v>888.84099590577443</v>
      </c>
      <c r="BT38" s="16"/>
      <c r="BU38" s="15">
        <f>-[58]StatisticDisc!BZ66</f>
        <v>144.77213890792018</v>
      </c>
      <c r="BV38" s="15">
        <f>-[58]StatisticDisc!CA66</f>
        <v>363.64538021232534</v>
      </c>
      <c r="BW38" s="15">
        <f>-[58]StatisticDisc!CB66</f>
        <v>37.991480364111112</v>
      </c>
      <c r="BX38" s="15">
        <f>-[58]StatisticDisc!CC66</f>
        <v>-39.022043461131148</v>
      </c>
      <c r="BY38" s="15">
        <f>-[58]StatisticDisc!CD66</f>
        <v>-48.594277162686069</v>
      </c>
      <c r="BZ38" s="15">
        <f>-[58]StatisticDisc!CE66</f>
        <v>-10.234282525266281</v>
      </c>
      <c r="CA38" s="15">
        <f>-[58]StatisticDisc!CF66</f>
        <v>-126.7593589067443</v>
      </c>
      <c r="CB38" s="15">
        <f>-[58]StatisticDisc!CG66</f>
        <v>-140.79330708785722</v>
      </c>
      <c r="CC38" s="15">
        <f>-[58]StatisticDisc!CH66</f>
        <v>-113.64853589723714</v>
      </c>
      <c r="CD38" s="15">
        <f>-[58]StatisticDisc!CI66</f>
        <v>207.63404968621774</v>
      </c>
      <c r="CE38" s="15">
        <f>-[58]StatisticDisc!CJ66</f>
        <v>-526.61995904262653</v>
      </c>
      <c r="CF38" s="15">
        <f>-[58]StatisticDisc!CK66</f>
        <v>970.29270480590958</v>
      </c>
      <c r="CG38" s="15">
        <f t="shared" si="5"/>
        <v>718.66398989293521</v>
      </c>
      <c r="CH38" s="16"/>
      <c r="CI38" s="15">
        <f>-[58]StatisticDisc!CL66</f>
        <v>21.142430950746757</v>
      </c>
      <c r="CJ38" s="15">
        <f>-[58]StatisticDisc!CM66</f>
        <v>-196.28329251135131</v>
      </c>
      <c r="CK38" s="15">
        <f>-[58]StatisticDisc!CN66</f>
        <v>304.85689208313443</v>
      </c>
      <c r="CL38" s="15">
        <f>-[58]StatisticDisc!CO66</f>
        <v>-66.893476531628608</v>
      </c>
      <c r="CM38" s="15">
        <f>-[58]StatisticDisc!CP66</f>
        <v>416.57373009832378</v>
      </c>
      <c r="CN38" s="15">
        <f>-[58]StatisticDisc!CQ66</f>
        <v>-121.85101308313301</v>
      </c>
      <c r="CO38" s="15">
        <f>-[58]StatisticDisc!CR66</f>
        <v>76.865677569461127</v>
      </c>
      <c r="CP38" s="15">
        <f>-[58]StatisticDisc!CS66</f>
        <v>21.149836293560597</v>
      </c>
      <c r="CQ38" s="15">
        <f>-[58]StatisticDisc!CT66</f>
        <v>-246.51439104882365</v>
      </c>
      <c r="CR38" s="15">
        <f>-[58]StatisticDisc!CU66</f>
        <v>-189.56315840909315</v>
      </c>
      <c r="CS38" s="15">
        <f>-[58]StatisticDisc!CV66</f>
        <v>169.42489000569094</v>
      </c>
      <c r="CT38" s="15">
        <f>-[58]StatisticDisc!CW66</f>
        <v>-67.503560262735846</v>
      </c>
      <c r="CU38" s="15">
        <f t="shared" si="6"/>
        <v>121.40456515415207</v>
      </c>
      <c r="CV38" s="16"/>
      <c r="CW38" s="15">
        <f>-[58]StatisticDisc!CX66</f>
        <v>182.20386603250472</v>
      </c>
      <c r="CX38" s="15">
        <f>-[58]StatisticDisc!CY66</f>
        <v>-141.69849637902468</v>
      </c>
      <c r="CY38" s="15">
        <f>-[58]StatisticDisc!CZ66</f>
        <v>-343.39222994451444</v>
      </c>
      <c r="CZ38" s="15">
        <f>-[58]StatisticDisc!DA66</f>
        <v>232.65134748399942</v>
      </c>
      <c r="DA38" s="15">
        <f>-[58]StatisticDisc!DB66</f>
        <v>-122.49792240739157</v>
      </c>
      <c r="DB38" s="15">
        <f>-[58]StatisticDisc!DC66</f>
        <v>62.694092124811505</v>
      </c>
      <c r="DC38" s="15">
        <f>-[58]StatisticDisc!DD66</f>
        <v>131.91555246249982</v>
      </c>
      <c r="DD38" s="15">
        <f>-[58]StatisticDisc!DE66</f>
        <v>-91.341569279579971</v>
      </c>
      <c r="DE38" s="15">
        <f>-[58]StatisticDisc!DF66</f>
        <v>78.698408621191561</v>
      </c>
      <c r="DF38" s="15">
        <f>-[58]StatisticDisc!DG66</f>
        <v>21.286423475436322</v>
      </c>
      <c r="DG38" s="15">
        <f>-[58]StatisticDisc!DH66</f>
        <v>-289.3311585197273</v>
      </c>
      <c r="DH38" s="15">
        <f>-[58]StatisticDisc!DI66</f>
        <v>824.19514117753124</v>
      </c>
      <c r="DI38" s="15">
        <f t="shared" si="7"/>
        <v>545.38345484773663</v>
      </c>
      <c r="DJ38" s="16"/>
      <c r="DK38" s="15">
        <f>-[58]StatisticDisc!DJ66</f>
        <v>-4.3091900546590978</v>
      </c>
      <c r="DL38" s="15">
        <f>-[58]StatisticDisc!DK66</f>
        <v>-3.5924886039020976</v>
      </c>
      <c r="DM38" s="15">
        <f>-[58]StatisticDisc!DL66</f>
        <v>-34.684475647059344</v>
      </c>
      <c r="DN38" s="15">
        <f>-[58]StatisticDisc!DM66</f>
        <v>-122.13706431420559</v>
      </c>
      <c r="DO38" s="15">
        <f>-[58]StatisticDisc!DN66</f>
        <v>-105.65265946766925</v>
      </c>
      <c r="DP38" s="15">
        <f>-[58]StatisticDisc!DO66</f>
        <v>110.46758206883305</v>
      </c>
      <c r="DQ38" s="15">
        <f>-[58]StatisticDisc!DP66</f>
        <v>-162.88509004810703</v>
      </c>
      <c r="DR38" s="15">
        <f>-[58]StatisticDisc!DQ66</f>
        <v>-31.061397935995046</v>
      </c>
      <c r="DS38" s="15">
        <f>-[58]StatisticDisc!DR66</f>
        <v>355.55516370274245</v>
      </c>
      <c r="DT38" s="15">
        <f>-[58]StatisticDisc!DS66</f>
        <v>-128.96278921065004</v>
      </c>
      <c r="DU38" s="15">
        <f>-[58]StatisticDisc!DT66</f>
        <v>-219.70511323530002</v>
      </c>
      <c r="DV38" s="15">
        <f>-[58]StatisticDisc!DU66</f>
        <v>204.76891759207638</v>
      </c>
      <c r="DW38" s="15">
        <f t="shared" si="8"/>
        <v>-142.19860515389564</v>
      </c>
      <c r="DX38" s="16"/>
      <c r="DY38" s="15">
        <f>-[58]StatisticDisc!DV66</f>
        <v>212.44934993647473</v>
      </c>
      <c r="DZ38" s="15">
        <f>-[58]StatisticDisc!DW66</f>
        <v>204.69402677413655</v>
      </c>
      <c r="EA38" s="15">
        <f>-[58]StatisticDisc!DX66</f>
        <v>-215.5171149297928</v>
      </c>
      <c r="EB38" s="15">
        <f>-[58]StatisticDisc!DY66</f>
        <v>245.85228620649673</v>
      </c>
      <c r="EC38" s="15">
        <f>-[58]StatisticDisc!DZ66</f>
        <v>-184.28372253900062</v>
      </c>
      <c r="ED38" s="15">
        <f>-[58]StatisticDisc!EA66</f>
        <v>41.44826176124343</v>
      </c>
      <c r="EE38" s="15">
        <f>-[58]StatisticDisc!EB66</f>
        <v>-372.9490076857511</v>
      </c>
      <c r="EF38" s="15">
        <f>-[58]StatisticDisc!EC66</f>
        <v>-101.48601966711169</v>
      </c>
      <c r="EG38" s="15">
        <f>-[58]StatisticDisc!ED66</f>
        <v>-195.30110825593181</v>
      </c>
      <c r="EH38" s="15">
        <f>-[58]StatisticDisc!EE66</f>
        <v>25.649182352377409</v>
      </c>
      <c r="EI38" s="15">
        <f>-[58]StatisticDisc!EF66</f>
        <v>42.486304793776185</v>
      </c>
      <c r="EJ38" s="15">
        <f>-[58]StatisticDisc!EG66</f>
        <v>259.60946350523795</v>
      </c>
      <c r="EK38" s="15">
        <f t="shared" si="9"/>
        <v>-37.348097747845031</v>
      </c>
      <c r="EL38" s="16"/>
      <c r="EM38" s="15">
        <f>-[58]StatisticDisc!EH66</f>
        <v>-119.50957695931675</v>
      </c>
      <c r="EN38" s="15">
        <f>-[58]StatisticDisc!EI66</f>
        <v>254.63108450526397</v>
      </c>
      <c r="EO38" s="15">
        <f>-[58]StatisticDisc!EJ66</f>
        <v>-392.28791643862553</v>
      </c>
      <c r="EP38" s="15">
        <f>-[58]StatisticDisc!EK66</f>
        <v>-260.66579988793944</v>
      </c>
      <c r="EQ38" s="15">
        <f>-[58]StatisticDisc!EL66</f>
        <v>-183.52415018851468</v>
      </c>
      <c r="ER38" s="15">
        <f>-[58]StatisticDisc!EM66</f>
        <v>-119.28879026173922</v>
      </c>
      <c r="ES38" s="15">
        <f>-[58]StatisticDisc!EN66</f>
        <v>216.66516005335063</v>
      </c>
      <c r="ET38" s="15">
        <f>-[58]StatisticDisc!EO66</f>
        <v>-1.3472743132166443</v>
      </c>
      <c r="EU38" s="15">
        <f>-[58]StatisticDisc!EP66</f>
        <v>28.436026746414768</v>
      </c>
      <c r="EV38" s="15">
        <f>-[58]StatisticDisc!EQ66</f>
        <v>-87.441277234939889</v>
      </c>
      <c r="EW38" s="15">
        <f>-[58]StatisticDisc!ER66</f>
        <v>334.27239892013745</v>
      </c>
      <c r="EX38" s="15">
        <f>-[58]StatisticDisc!ES66</f>
        <v>-445.05881042975761</v>
      </c>
      <c r="EY38" s="15">
        <f t="shared" si="10"/>
        <v>-775.11892548888295</v>
      </c>
      <c r="EZ38" s="16"/>
      <c r="FA38" s="15">
        <f>-[58]StatisticDisc!ET66</f>
        <v>234.35077651475694</v>
      </c>
      <c r="FB38" s="15">
        <f>-[58]StatisticDisc!EU66</f>
        <v>193.44226610159285</v>
      </c>
      <c r="FC38" s="15">
        <f>-[58]StatisticDisc!EV66</f>
        <v>14.905246946650323</v>
      </c>
      <c r="FD38" s="15">
        <f>-[58]StatisticDisc!EW66</f>
        <v>25.213760841261319</v>
      </c>
      <c r="FE38" s="15">
        <f>-[58]StatisticDisc!EX66</f>
        <v>-224.72101365724495</v>
      </c>
      <c r="FF38" s="15">
        <f>-[58]StatisticDisc!EY66</f>
        <v>-284.61243225811978</v>
      </c>
      <c r="FG38" s="15">
        <f>-[58]StatisticDisc!EZ66</f>
        <v>-43.764950618786088</v>
      </c>
      <c r="FH38" s="15">
        <f>-[58]StatisticDisc!FA66</f>
        <v>41.224990525842713</v>
      </c>
      <c r="FI38" s="15">
        <f>-[58]StatisticDisc!FB66</f>
        <v>-47.990199558368772</v>
      </c>
      <c r="FJ38" s="15">
        <f>-[58]StatisticDisc!FC66</f>
        <v>-488.46915593779579</v>
      </c>
      <c r="FK38" s="15">
        <f>-[58]StatisticDisc!FD66</f>
        <v>392.37545178284529</v>
      </c>
      <c r="FL38" s="15">
        <f>-[58]StatisticDisc!FE66</f>
        <v>-65.284061473223119</v>
      </c>
      <c r="FM38" s="15">
        <f t="shared" si="11"/>
        <v>-253.32932079058912</v>
      </c>
    </row>
    <row r="39" spans="2:169" x14ac:dyDescent="0.25">
      <c r="B39" s="692" t="s">
        <v>735</v>
      </c>
      <c r="C39" s="15">
        <f>+[59]mFlows!S105</f>
        <v>0</v>
      </c>
      <c r="D39" s="15">
        <f>+[59]mFlows!T105</f>
        <v>0</v>
      </c>
      <c r="E39" s="15">
        <f>+[59]mFlows!U105</f>
        <v>0</v>
      </c>
      <c r="F39" s="15">
        <f>+[59]mFlows!V105</f>
        <v>0</v>
      </c>
      <c r="G39" s="15">
        <f>+[59]mFlows!W105</f>
        <v>0</v>
      </c>
      <c r="H39" s="15">
        <f>+[59]mFlows!X105</f>
        <v>0</v>
      </c>
      <c r="I39" s="15">
        <f>+[59]mFlows!Y105</f>
        <v>0</v>
      </c>
      <c r="J39" s="15">
        <f>+[59]mFlows!Z105</f>
        <v>0</v>
      </c>
      <c r="K39" s="15">
        <f>+[59]mFlows!AA105</f>
        <v>0</v>
      </c>
      <c r="L39" s="15">
        <f>+[59]mFlows!AB105</f>
        <v>0</v>
      </c>
      <c r="M39" s="15">
        <f>+[59]mFlows!AC105</f>
        <v>0</v>
      </c>
      <c r="N39" s="15">
        <f>+[59]mFlows!AD105</f>
        <v>0</v>
      </c>
      <c r="O39" s="15">
        <f t="shared" si="0"/>
        <v>0</v>
      </c>
      <c r="P39" s="16"/>
      <c r="Q39" s="15">
        <f>+[59]mFlows!AE105</f>
        <v>0</v>
      </c>
      <c r="R39" s="15">
        <f>+[59]mFlows!AF105</f>
        <v>0</v>
      </c>
      <c r="S39" s="15">
        <f>+[59]mFlows!AG105</f>
        <v>0</v>
      </c>
      <c r="T39" s="15">
        <f>+[59]mFlows!AH105</f>
        <v>0</v>
      </c>
      <c r="U39" s="15">
        <f>+[59]mFlows!AI105</f>
        <v>0</v>
      </c>
      <c r="V39" s="15">
        <f>+[59]mFlows!AJ105</f>
        <v>0</v>
      </c>
      <c r="W39" s="15">
        <f>+[59]mFlows!AK105</f>
        <v>0</v>
      </c>
      <c r="X39" s="15">
        <f>+[59]mFlows!AL105</f>
        <v>0</v>
      </c>
      <c r="Y39" s="15">
        <f>+[59]mFlows!AM105</f>
        <v>0</v>
      </c>
      <c r="Z39" s="15">
        <f>+[59]mFlows!AN105</f>
        <v>0</v>
      </c>
      <c r="AA39" s="15">
        <f>+[59]mFlows!AO105</f>
        <v>0</v>
      </c>
      <c r="AB39" s="15">
        <f>+[59]mFlows!AP105</f>
        <v>0</v>
      </c>
      <c r="AC39" s="15">
        <f t="shared" si="1"/>
        <v>0</v>
      </c>
      <c r="AD39" s="16"/>
      <c r="AE39" s="15">
        <f>+[59]mFlows!AQ105</f>
        <v>0</v>
      </c>
      <c r="AF39" s="15">
        <f>+[59]mFlows!AR105</f>
        <v>0</v>
      </c>
      <c r="AG39" s="15">
        <f>+[59]mFlows!AS105</f>
        <v>0</v>
      </c>
      <c r="AH39" s="15">
        <f>+[59]mFlows!AT105</f>
        <v>0</v>
      </c>
      <c r="AI39" s="15">
        <f>+[59]mFlows!AU105</f>
        <v>0</v>
      </c>
      <c r="AJ39" s="15">
        <f>+[59]mFlows!AV105</f>
        <v>0</v>
      </c>
      <c r="AK39" s="15">
        <f>+[59]mFlows!AW105</f>
        <v>0</v>
      </c>
      <c r="AL39" s="15">
        <f>+[59]mFlows!AX105</f>
        <v>0</v>
      </c>
      <c r="AM39" s="15">
        <f>+[59]mFlows!AY105</f>
        <v>0</v>
      </c>
      <c r="AN39" s="15">
        <f>+[59]mFlows!AZ105</f>
        <v>0</v>
      </c>
      <c r="AO39" s="15">
        <f>+[59]mFlows!BA105</f>
        <v>0</v>
      </c>
      <c r="AP39" s="15">
        <f>+[59]mFlows!BB105</f>
        <v>0</v>
      </c>
      <c r="AQ39" s="15">
        <f t="shared" si="2"/>
        <v>0</v>
      </c>
      <c r="AR39" s="16"/>
      <c r="AS39" s="15">
        <f>+[59]mFlows!BC105</f>
        <v>0</v>
      </c>
      <c r="AT39" s="15">
        <f>+[59]mFlows!BD105</f>
        <v>0</v>
      </c>
      <c r="AU39" s="15">
        <f>+[59]mFlows!BE105</f>
        <v>0</v>
      </c>
      <c r="AV39" s="15">
        <f>+[59]mFlows!BF105</f>
        <v>0</v>
      </c>
      <c r="AW39" s="15">
        <f>+[59]mFlows!BG105</f>
        <v>0</v>
      </c>
      <c r="AX39" s="15">
        <f>+[59]mFlows!BH105</f>
        <v>0</v>
      </c>
      <c r="AY39" s="15">
        <f>+[59]mFlows!BI105</f>
        <v>0</v>
      </c>
      <c r="AZ39" s="15">
        <f>+[59]mFlows!BJ105</f>
        <v>0</v>
      </c>
      <c r="BA39" s="15">
        <f>+[59]mFlows!BK105</f>
        <v>0</v>
      </c>
      <c r="BB39" s="15">
        <f>+[59]mFlows!BL105</f>
        <v>0</v>
      </c>
      <c r="BC39" s="15">
        <f>+[59]mFlows!BM105</f>
        <v>0</v>
      </c>
      <c r="BD39" s="15">
        <f>+[59]mFlows!BN105</f>
        <v>0</v>
      </c>
      <c r="BE39" s="15">
        <f t="shared" si="3"/>
        <v>0</v>
      </c>
      <c r="BF39" s="16"/>
      <c r="BG39" s="15">
        <f>+[59]mFlows!BO105</f>
        <v>0</v>
      </c>
      <c r="BH39" s="15">
        <f>+[59]mFlows!BP105</f>
        <v>0</v>
      </c>
      <c r="BI39" s="15">
        <f>+[59]mFlows!BQ105</f>
        <v>0</v>
      </c>
      <c r="BJ39" s="15">
        <f>+[59]mFlows!BR105</f>
        <v>0</v>
      </c>
      <c r="BK39" s="15">
        <f>+[59]mFlows!BS105</f>
        <v>0</v>
      </c>
      <c r="BL39" s="15">
        <f>+[59]mFlows!BT105</f>
        <v>0</v>
      </c>
      <c r="BM39" s="15">
        <f>+[59]mFlows!BU105</f>
        <v>0</v>
      </c>
      <c r="BN39" s="15">
        <f>+[59]mFlows!BV105</f>
        <v>0</v>
      </c>
      <c r="BO39" s="15">
        <f>+[59]mFlows!BW105</f>
        <v>0</v>
      </c>
      <c r="BP39" s="15">
        <f>+[59]mFlows!BX105</f>
        <v>0</v>
      </c>
      <c r="BQ39" s="15">
        <f>+[59]mFlows!BY105</f>
        <v>0</v>
      </c>
      <c r="BR39" s="15">
        <f>+[59]mFlows!BZ105</f>
        <v>0</v>
      </c>
      <c r="BS39" s="15">
        <f t="shared" si="4"/>
        <v>0</v>
      </c>
      <c r="BT39" s="16"/>
      <c r="BU39" s="15">
        <f>+[59]mFlows!CA105</f>
        <v>0</v>
      </c>
      <c r="BV39" s="15">
        <f>+[59]mFlows!CB105</f>
        <v>0</v>
      </c>
      <c r="BW39" s="15">
        <f>+[59]mFlows!CC105</f>
        <v>0</v>
      </c>
      <c r="BX39" s="15">
        <f>+[59]mFlows!CD105</f>
        <v>0</v>
      </c>
      <c r="BY39" s="15">
        <f>+[59]mFlows!CE105</f>
        <v>0</v>
      </c>
      <c r="BZ39" s="15">
        <f>+[59]mFlows!CF105</f>
        <v>0</v>
      </c>
      <c r="CA39" s="15">
        <f>+[59]mFlows!CG105</f>
        <v>0</v>
      </c>
      <c r="CB39" s="15">
        <f>+[59]mFlows!CH105</f>
        <v>317.37621432999998</v>
      </c>
      <c r="CC39" s="15">
        <f>+[59]mFlows!CI105</f>
        <v>82</v>
      </c>
      <c r="CD39" s="15">
        <f>+[59]mFlows!CJ105</f>
        <v>50</v>
      </c>
      <c r="CE39" s="15">
        <f>+[59]mFlows!CK105</f>
        <v>14.707757739999977</v>
      </c>
      <c r="CF39" s="15">
        <f>+[59]mFlows!CL105</f>
        <v>100</v>
      </c>
      <c r="CG39" s="15">
        <f t="shared" si="5"/>
        <v>564.08397206999996</v>
      </c>
      <c r="CH39" s="16"/>
      <c r="CI39" s="15">
        <f>+[59]mFlows!CM105</f>
        <v>0</v>
      </c>
      <c r="CJ39" s="15">
        <f>+[59]mFlows!CN105</f>
        <v>0</v>
      </c>
      <c r="CK39" s="15">
        <f>+[59]mFlows!CO105</f>
        <v>165</v>
      </c>
      <c r="CL39" s="15">
        <f>+[59]mFlows!CP105</f>
        <v>-15</v>
      </c>
      <c r="CM39" s="15">
        <f>+[59]mFlows!CQ105</f>
        <v>-10</v>
      </c>
      <c r="CN39" s="15">
        <f>+[59]mFlows!CR105</f>
        <v>0</v>
      </c>
      <c r="CO39" s="15">
        <f>+[59]mFlows!CS105</f>
        <v>0</v>
      </c>
      <c r="CP39" s="15">
        <f>+[59]mFlows!CT105</f>
        <v>0</v>
      </c>
      <c r="CQ39" s="15">
        <f>+[59]mFlows!CU105</f>
        <v>5.8999999999999773</v>
      </c>
      <c r="CR39" s="15">
        <f>+[59]mFlows!CV105</f>
        <v>0</v>
      </c>
      <c r="CS39" s="15">
        <f>+[59]mFlows!CW105</f>
        <v>-5.8999999999999773</v>
      </c>
      <c r="CT39" s="15">
        <f>+[59]mFlows!CX105</f>
        <v>-2.4553199999999151</v>
      </c>
      <c r="CU39" s="15">
        <f t="shared" si="6"/>
        <v>137.54468000000008</v>
      </c>
      <c r="CV39" s="16"/>
      <c r="CW39" s="15">
        <f>+[59]mFlows!CY105</f>
        <v>0</v>
      </c>
      <c r="CX39" s="15">
        <f>+[59]mFlows!CZ105</f>
        <v>100</v>
      </c>
      <c r="CY39" s="15">
        <f>+[59]mFlows!DA105</f>
        <v>157.82502049999994</v>
      </c>
      <c r="CZ39" s="15">
        <f>+[59]mFlows!DB105</f>
        <v>-93.247636800000237</v>
      </c>
      <c r="DA39" s="15">
        <f>+[59]mFlows!DC105</f>
        <v>-10</v>
      </c>
      <c r="DB39" s="15">
        <f>+[59]mFlows!DD105</f>
        <v>-4.0519089199999598</v>
      </c>
      <c r="DC39" s="15">
        <f>+[59]mFlows!DE105</f>
        <v>9.4423327099999597</v>
      </c>
      <c r="DD39" s="15">
        <f>+[59]mFlows!DF105</f>
        <v>35.200000000000045</v>
      </c>
      <c r="DE39" s="15">
        <f>+[59]mFlows!DG105</f>
        <v>-59.5</v>
      </c>
      <c r="DF39" s="15">
        <f>+[59]mFlows!DH105</f>
        <v>-19.840745799999922</v>
      </c>
      <c r="DG39" s="15">
        <f>+[59]mFlows!DI105</f>
        <v>0</v>
      </c>
      <c r="DH39" s="15">
        <f>+[59]mFlows!DJ105</f>
        <v>-2.0229610600000569</v>
      </c>
      <c r="DI39" s="15">
        <f t="shared" si="7"/>
        <v>113.80410062999977</v>
      </c>
      <c r="DJ39" s="16"/>
      <c r="DK39" s="15">
        <f>+[59]mFlows!DK105</f>
        <v>0</v>
      </c>
      <c r="DL39" s="15">
        <f>+[59]mFlows!DL105</f>
        <v>25.020995110000058</v>
      </c>
      <c r="DM39" s="15">
        <f>+[59]mFlows!DM105</f>
        <v>-3.4443299800000204</v>
      </c>
      <c r="DN39" s="15">
        <f>+[59]mFlows!DN105</f>
        <v>-160.80557047000002</v>
      </c>
      <c r="DO39" s="15">
        <f>+[59]mFlows!DO105</f>
        <v>12.883596629999943</v>
      </c>
      <c r="DP39" s="15">
        <f>+[59]mFlows!DP105</f>
        <v>-2.3247807499999453</v>
      </c>
      <c r="DQ39" s="15">
        <f>+[59]mFlows!DQ105</f>
        <v>-1</v>
      </c>
      <c r="DR39" s="15">
        <f>+[59]mFlows!DR105</f>
        <v>23</v>
      </c>
      <c r="DS39" s="15">
        <f>+[59]mFlows!DS105</f>
        <v>-30.024564490000103</v>
      </c>
      <c r="DT39" s="15">
        <f>+[59]mFlows!DT105</f>
        <v>-0.18573880000008103</v>
      </c>
      <c r="DU39" s="15">
        <f>+[59]mFlows!DU105</f>
        <v>-2</v>
      </c>
      <c r="DV39" s="15">
        <f>+[59]mFlows!DV105</f>
        <v>0</v>
      </c>
      <c r="DW39" s="15">
        <f t="shared" si="8"/>
        <v>-138.88039275000017</v>
      </c>
      <c r="DX39" s="16"/>
      <c r="DY39" s="15">
        <f>+[59]mFlows!DW105</f>
        <v>-1</v>
      </c>
      <c r="DZ39" s="15">
        <f>+[59]mFlows!DX105</f>
        <v>-49.466373649999923</v>
      </c>
      <c r="EA39" s="15">
        <f>+[59]mFlows!DY105</f>
        <v>-2</v>
      </c>
      <c r="EB39" s="15">
        <f>+[59]mFlows!DZ105</f>
        <v>-5.754091639999956</v>
      </c>
      <c r="EC39" s="15">
        <f>+[59]mFlows!EA105</f>
        <v>-4.5157743199999913</v>
      </c>
      <c r="ED39" s="15">
        <f>+[59]mFlows!EB105</f>
        <v>-1.5280115399999659</v>
      </c>
      <c r="EE39" s="15">
        <f>+[59]mFlows!EC105</f>
        <v>-2.6279543399999739</v>
      </c>
      <c r="EF39" s="15">
        <f>+[59]mFlows!ED105</f>
        <v>34.992549989999929</v>
      </c>
      <c r="EG39" s="15">
        <f>+[59]mFlows!EE105</f>
        <v>-32.763777669999968</v>
      </c>
      <c r="EH39" s="15">
        <f>+[59]mFlows!EF105</f>
        <v>0</v>
      </c>
      <c r="EI39" s="15">
        <f>+[59]mFlows!EG105</f>
        <v>0</v>
      </c>
      <c r="EJ39" s="15">
        <f>+[59]mFlows!EH105</f>
        <v>0</v>
      </c>
      <c r="EK39" s="15">
        <f t="shared" si="9"/>
        <v>-64.663433169999848</v>
      </c>
      <c r="EL39" s="16"/>
      <c r="EM39" s="15">
        <f>+[59]mFlows!EI105</f>
        <v>0</v>
      </c>
      <c r="EN39" s="15">
        <f>+[59]mFlows!EJ105</f>
        <v>48.297835729999974</v>
      </c>
      <c r="EO39" s="15">
        <f>+[59]mFlows!EK105</f>
        <v>-2.5</v>
      </c>
      <c r="EP39" s="15">
        <f>+[59]mFlows!EL105</f>
        <v>-14.40432852999993</v>
      </c>
      <c r="EQ39" s="15">
        <f>+[59]mFlows!EM105</f>
        <v>-12</v>
      </c>
      <c r="ER39" s="15">
        <f>+[59]mFlows!EN105</f>
        <v>25</v>
      </c>
      <c r="ES39" s="15">
        <f>+[59]mFlows!EO105</f>
        <v>-14</v>
      </c>
      <c r="ET39" s="15">
        <f>+[59]mFlows!EP105</f>
        <v>4.1978236900000638</v>
      </c>
      <c r="EU39" s="15">
        <f>+[59]mFlows!EQ105</f>
        <v>77.5</v>
      </c>
      <c r="EV39" s="15">
        <f>+[59]mFlows!ER105</f>
        <v>14</v>
      </c>
      <c r="EW39" s="15">
        <f>+[59]mFlows!ES105</f>
        <v>167.5</v>
      </c>
      <c r="EX39" s="15">
        <f>+[59]mFlows!ET105</f>
        <v>-91.456476769999995</v>
      </c>
      <c r="EY39" s="15">
        <f t="shared" si="10"/>
        <v>202.13485412000011</v>
      </c>
      <c r="EZ39" s="16"/>
      <c r="FA39" s="15">
        <f>+[59]mFlows!EU105</f>
        <v>-81</v>
      </c>
      <c r="FB39" s="15">
        <f>+[59]mFlows!EV105</f>
        <v>0</v>
      </c>
      <c r="FC39" s="15">
        <f>+[59]mFlows!EW105</f>
        <v>-309.97466900000006</v>
      </c>
      <c r="FD39" s="15">
        <f>+[59]mFlows!EX105</f>
        <v>-17.245778330000007</v>
      </c>
      <c r="FE39" s="15">
        <f>+[59]mFlows!EY105</f>
        <v>-8.25</v>
      </c>
      <c r="FF39" s="15">
        <f>+[59]mFlows!EZ105</f>
        <v>-23.111364530000003</v>
      </c>
      <c r="FG39" s="15">
        <f>+[59]mFlows!FA105</f>
        <v>-22.85714286000001</v>
      </c>
      <c r="FH39" s="15">
        <f>+[59]mFlows!FB105</f>
        <v>-47.857142859999954</v>
      </c>
      <c r="FI39" s="15">
        <f>+[59]mFlows!FC105</f>
        <v>-52.35714286000001</v>
      </c>
      <c r="FJ39" s="15">
        <f>+[59]mFlows!FD105</f>
        <v>-24.35714286000001</v>
      </c>
      <c r="FK39" s="15">
        <f>+[59]mFlows!FE105</f>
        <v>-71.448796889999983</v>
      </c>
      <c r="FL39" s="15">
        <f>+[59]mFlows!FF105</f>
        <v>-64.357142840000023</v>
      </c>
      <c r="FM39" s="15">
        <f t="shared" si="11"/>
        <v>-722.81632303000015</v>
      </c>
    </row>
    <row r="40" spans="2:169" ht="17.25" x14ac:dyDescent="0.25">
      <c r="B40" s="692" t="s">
        <v>740</v>
      </c>
      <c r="C40" s="15">
        <f>-[59]mFlows!S25-[59]mFlows!S30-[59]mFlows!S39</f>
        <v>-88.830316110000012</v>
      </c>
      <c r="D40" s="15">
        <f>-[59]mFlows!T25-[59]mFlows!T30-[59]mFlows!T39</f>
        <v>-73.278761010000395</v>
      </c>
      <c r="E40" s="15">
        <f>-[59]mFlows!U25-[59]mFlows!U30-[59]mFlows!U39</f>
        <v>-692.52901615999951</v>
      </c>
      <c r="F40" s="15">
        <f>-[59]mFlows!V25-[59]mFlows!V30-[59]mFlows!V39</f>
        <v>-107.99633341000001</v>
      </c>
      <c r="G40" s="15">
        <f>-[59]mFlows!W25-[59]mFlows!W30-[59]mFlows!W39</f>
        <v>-50.113605139999962</v>
      </c>
      <c r="H40" s="15">
        <f>-[59]mFlows!X25-[59]mFlows!X30-[59]mFlows!X39</f>
        <v>-76.85112992024122</v>
      </c>
      <c r="I40" s="15">
        <f>-[59]mFlows!Y25-[59]mFlows!Y30-[59]mFlows!Y39</f>
        <v>-134.97521128</v>
      </c>
      <c r="J40" s="15">
        <f>-[59]mFlows!Z25-[59]mFlows!Z30-[59]mFlows!Z39</f>
        <v>-119.55173531999947</v>
      </c>
      <c r="K40" s="15">
        <f>-[59]mFlows!AA25-[59]mFlows!AA30-[59]mFlows!AA39</f>
        <v>-129.44818094999937</v>
      </c>
      <c r="L40" s="15">
        <f>-[59]mFlows!AB25-[59]mFlows!AB30-[59]mFlows!AB39</f>
        <v>-164.36024154000029</v>
      </c>
      <c r="M40" s="15">
        <f>-[59]mFlows!AC25-[59]mFlows!AC30-[59]mFlows!AC39</f>
        <v>-134.58065645000147</v>
      </c>
      <c r="N40" s="15">
        <f>-[59]mFlows!AD25-[59]mFlows!AD30-[59]mFlows!AD39</f>
        <v>-160.45859316599683</v>
      </c>
      <c r="O40" s="15">
        <f t="shared" si="0"/>
        <v>-1932.9737804562383</v>
      </c>
      <c r="P40" s="16"/>
      <c r="Q40" s="15">
        <f>-[59]mFlows!AE25-[59]mFlows!AE30-[59]mFlows!AE39</f>
        <v>-153.27260359000064</v>
      </c>
      <c r="R40" s="15">
        <f>-[59]mFlows!AF25-[59]mFlows!AF30-[59]mFlows!AF39</f>
        <v>-49.938695339999413</v>
      </c>
      <c r="S40" s="15">
        <f>-[59]mFlows!AG25-[59]mFlows!AG30-[59]mFlows!AG39</f>
        <v>-99.079946659999166</v>
      </c>
      <c r="T40" s="15">
        <f>-[59]mFlows!AH25-[59]mFlows!AH30-[59]mFlows!AH39</f>
        <v>-94.337854104004009</v>
      </c>
      <c r="U40" s="15">
        <f>-[59]mFlows!AI25-[59]mFlows!AI30-[59]mFlows!AI39</f>
        <v>-87.072284040000341</v>
      </c>
      <c r="V40" s="15">
        <f>-[59]mFlows!AJ25-[59]mFlows!AJ30-[59]mFlows!AJ39</f>
        <v>-92.821013915995422</v>
      </c>
      <c r="W40" s="15">
        <f>-[59]mFlows!AK25-[59]mFlows!AK30-[59]mFlows!AK39</f>
        <v>-151.67446314673163</v>
      </c>
      <c r="X40" s="15">
        <f>-[59]mFlows!AL25-[59]mFlows!AL30-[59]mFlows!AL39</f>
        <v>-171.18503181000261</v>
      </c>
      <c r="Y40" s="15">
        <f>-[59]mFlows!AM25-[59]mFlows!AM30-[59]mFlows!AM39</f>
        <v>-150.09087708999704</v>
      </c>
      <c r="Z40" s="15">
        <f>-[59]mFlows!AN25-[59]mFlows!AN30-[59]mFlows!AN39</f>
        <v>-135.6453617599978</v>
      </c>
      <c r="AA40" s="15">
        <f>-[59]mFlows!AO25-[59]mFlows!AO30-[59]mFlows!AO39</f>
        <v>-125.2468625000032</v>
      </c>
      <c r="AB40" s="15">
        <f>-[59]mFlows!AP25-[59]mFlows!AP30-[59]mFlows!AP39</f>
        <v>-81.30061896563933</v>
      </c>
      <c r="AC40" s="15">
        <f t="shared" si="1"/>
        <v>-1391.6656129223707</v>
      </c>
      <c r="AD40" s="16"/>
      <c r="AE40" s="15">
        <f>-[59]mFlows!AQ25-[59]mFlows!AQ30-[59]mFlows!AQ39</f>
        <v>-99.193916231286153</v>
      </c>
      <c r="AF40" s="15">
        <f>-[59]mFlows!AR25-[59]mFlows!AR30-[59]mFlows!AR39</f>
        <v>-73.801050530006023</v>
      </c>
      <c r="AG40" s="15">
        <f>-[59]mFlows!AS25-[59]mFlows!AS30-[59]mFlows!AS39</f>
        <v>-153.76837855999372</v>
      </c>
      <c r="AH40" s="15">
        <f>-[59]mFlows!AT25-[59]mFlows!AT30-[59]mFlows!AT39</f>
        <v>-67.970036720000422</v>
      </c>
      <c r="AI40" s="15">
        <f>-[59]mFlows!AU25-[59]mFlows!AU30-[59]mFlows!AU39</f>
        <v>-99.428131940000554</v>
      </c>
      <c r="AJ40" s="15">
        <f>-[59]mFlows!AV25-[59]mFlows!AV30-[59]mFlows!AV39</f>
        <v>-118.00330993999918</v>
      </c>
      <c r="AK40" s="15">
        <f>-[59]mFlows!AW25-[59]mFlows!AW30-[59]mFlows!AW39</f>
        <v>-149.68193345000029</v>
      </c>
      <c r="AL40" s="15">
        <f>-[59]mFlows!AX25-[59]mFlows!AX30-[59]mFlows!AX39</f>
        <v>-95.361600710000857</v>
      </c>
      <c r="AM40" s="15">
        <f>-[59]mFlows!AY25-[59]mFlows!AY30-[59]mFlows!AY39</f>
        <v>-121.86198843999819</v>
      </c>
      <c r="AN40" s="15">
        <f>-[59]mFlows!AZ25-[59]mFlows!AZ30-[59]mFlows!AZ39</f>
        <v>-139.53099501000128</v>
      </c>
      <c r="AO40" s="15">
        <f>-[59]mFlows!BA25-[59]mFlows!BA30-[59]mFlows!BA39</f>
        <v>-79.814459939999779</v>
      </c>
      <c r="AP40" s="15">
        <f>-[59]mFlows!BB25-[59]mFlows!BB30-[59]mFlows!BB39</f>
        <v>-109.93001982113924</v>
      </c>
      <c r="AQ40" s="15">
        <f t="shared" si="2"/>
        <v>-1308.3458212924256</v>
      </c>
      <c r="AR40" s="16"/>
      <c r="AS40" s="15">
        <f>-[59]mFlows!BC25-[59]mFlows!BC30-[59]mFlows!BC39</f>
        <v>-66.121017970001247</v>
      </c>
      <c r="AT40" s="15">
        <f>-[59]mFlows!BD25-[59]mFlows!BD30-[59]mFlows!BD39</f>
        <v>-59.852988701043785</v>
      </c>
      <c r="AU40" s="15">
        <f>-[59]mFlows!BE25-[59]mFlows!BE30-[59]mFlows!BE39</f>
        <v>-51.574694439999405</v>
      </c>
      <c r="AV40" s="15">
        <f>-[59]mFlows!BF25-[59]mFlows!BF30-[59]mFlows!BF39</f>
        <v>-8.2689936999996405</v>
      </c>
      <c r="AW40" s="15">
        <f>-[59]mFlows!BG25-[59]mFlows!BG30-[59]mFlows!BG39</f>
        <v>-13.728039419995611</v>
      </c>
      <c r="AX40" s="15">
        <f>-[59]mFlows!BH25-[59]mFlows!BH30-[59]mFlows!BH39</f>
        <v>-4.3154513900042275</v>
      </c>
      <c r="AY40" s="15">
        <f>-[59]mFlows!BI25-[59]mFlows!BI30-[59]mFlows!BI39</f>
        <v>-54.99900228999806</v>
      </c>
      <c r="AZ40" s="15">
        <f>-[59]mFlows!BJ25-[59]mFlows!BJ30-[59]mFlows!BJ39</f>
        <v>-47.371140140001643</v>
      </c>
      <c r="BA40" s="15">
        <f>-[59]mFlows!BK25-[59]mFlows!BK30-[59]mFlows!BK39</f>
        <v>-56.42970629000078</v>
      </c>
      <c r="BB40" s="15">
        <f>-[59]mFlows!BL25-[59]mFlows!BL30-[59]mFlows!BL39</f>
        <v>-44.986819520000012</v>
      </c>
      <c r="BC40" s="15">
        <f>-[59]mFlows!BM25-[59]mFlows!BM30-[59]mFlows!BM39</f>
        <v>-45.437908959999049</v>
      </c>
      <c r="BD40" s="15">
        <f>-[59]mFlows!BN25-[59]mFlows!BN30-[59]mFlows!BN39</f>
        <v>-34.176999410001002</v>
      </c>
      <c r="BE40" s="15">
        <f t="shared" si="3"/>
        <v>-487.26276223104458</v>
      </c>
      <c r="BF40" s="16"/>
      <c r="BG40" s="15">
        <f>-[59]mFlows!BO25-[59]mFlows!BO30-[59]mFlows!BO39</f>
        <v>-36.872108699999131</v>
      </c>
      <c r="BH40" s="15">
        <f>-[59]mFlows!BP25-[59]mFlows!BP30-[59]mFlows!BP39</f>
        <v>-39.313292210000213</v>
      </c>
      <c r="BI40" s="15">
        <f>-[59]mFlows!BQ25-[59]mFlows!BQ30-[59]mFlows!BQ39</f>
        <v>-107.85662529000038</v>
      </c>
      <c r="BJ40" s="15">
        <f>-[59]mFlows!BR25-[59]mFlows!BR30-[59]mFlows!BR39</f>
        <v>-35.974244350002266</v>
      </c>
      <c r="BK40" s="15">
        <f>-[59]mFlows!BS25-[59]mFlows!BS30-[59]mFlows!BS39</f>
        <v>-69.397784609997615</v>
      </c>
      <c r="BL40" s="15">
        <f>-[59]mFlows!BT25-[59]mFlows!BT30-[59]mFlows!BT39</f>
        <v>-109.24169885675641</v>
      </c>
      <c r="BM40" s="15">
        <f>-[59]mFlows!BU25-[59]mFlows!BU30-[59]mFlows!BU39</f>
        <v>-64.988147548390572</v>
      </c>
      <c r="BN40" s="15">
        <f>-[59]mFlows!BV25-[59]mFlows!BV30-[59]mFlows!BV39</f>
        <v>-88.603035861610238</v>
      </c>
      <c r="BO40" s="15">
        <f>-[59]mFlows!BW25-[59]mFlows!BW30-[59]mFlows!BW39</f>
        <v>-68.978386251256296</v>
      </c>
      <c r="BP40" s="15">
        <f>-[59]mFlows!BX25-[59]mFlows!BX30-[59]mFlows!BX39</f>
        <v>-81.001114942309812</v>
      </c>
      <c r="BQ40" s="15">
        <f>-[59]mFlows!BY25-[59]mFlows!BY30-[59]mFlows!BY39</f>
        <v>-55.322537108390748</v>
      </c>
      <c r="BR40" s="15">
        <f>-[59]mFlows!BZ25-[59]mFlows!BZ30-[59]mFlows!BZ39</f>
        <v>-5.4084942383914267</v>
      </c>
      <c r="BS40" s="15">
        <f t="shared" si="4"/>
        <v>-762.95746996710523</v>
      </c>
      <c r="BT40" s="16"/>
      <c r="BU40" s="15">
        <f>-[59]mFlows!CA25-[59]mFlows!CA30-[59]mFlows!CA39</f>
        <v>-41.323858746301681</v>
      </c>
      <c r="BV40" s="15">
        <f>-[59]mFlows!CB25-[59]mFlows!CB30-[59]mFlows!CB39</f>
        <v>-27.328407422435816</v>
      </c>
      <c r="BW40" s="15">
        <f>-[59]mFlows!CC25-[59]mFlows!CC30-[59]mFlows!CC39</f>
        <v>-43.502705274345544</v>
      </c>
      <c r="BX40" s="15">
        <f>-[59]mFlows!CD25-[59]mFlows!CD30-[59]mFlows!CD39</f>
        <v>-42.416604168391984</v>
      </c>
      <c r="BY40" s="15">
        <f>-[59]mFlows!CE25-[59]mFlows!CE30-[59]mFlows!CE39</f>
        <v>-79.78776571839029</v>
      </c>
      <c r="BZ40" s="15">
        <f>-[59]mFlows!CF25-[59]mFlows!CF30-[59]mFlows!CF39</f>
        <v>-53.241906298391768</v>
      </c>
      <c r="CA40" s="15">
        <f>-[59]mFlows!CG25-[59]mFlows!CG30-[59]mFlows!CG39</f>
        <v>-67.317901858390627</v>
      </c>
      <c r="CB40" s="15">
        <f>-[59]mFlows!CH25-[59]mFlows!CH30-[59]mFlows!CH39</f>
        <v>-75.296360848390862</v>
      </c>
      <c r="CC40" s="15">
        <f>-[59]mFlows!CI25-[59]mFlows!CI30-[59]mFlows!CI39</f>
        <v>-64.915108118391458</v>
      </c>
      <c r="CD40" s="15">
        <f>-[59]mFlows!CJ25-[59]mFlows!CJ30-[59]mFlows!CJ39</f>
        <v>-72.292668818391917</v>
      </c>
      <c r="CE40" s="15">
        <f>-[59]mFlows!CK25-[59]mFlows!CK30-[59]mFlows!CK39</f>
        <v>-63.117063168389279</v>
      </c>
      <c r="CF40" s="15">
        <f>-[59]mFlows!CL25-[59]mFlows!CL30-[59]mFlows!CL39</f>
        <v>56.22433570112139</v>
      </c>
      <c r="CG40" s="15">
        <f t="shared" si="5"/>
        <v>-574.31601473908972</v>
      </c>
      <c r="CH40" s="16"/>
      <c r="CI40" s="15">
        <f>-[59]mFlows!CM25-[59]mFlows!CM30-[59]mFlows!CM39</f>
        <v>-42.419730827904516</v>
      </c>
      <c r="CJ40" s="15">
        <f>-[59]mFlows!CN25-[59]mFlows!CN30-[59]mFlows!CN39</f>
        <v>-33.031882538391699</v>
      </c>
      <c r="CK40" s="15">
        <f>-[59]mFlows!CO25-[59]mFlows!CO30-[59]mFlows!CO39</f>
        <v>-13.780606738389508</v>
      </c>
      <c r="CL40" s="15">
        <f>-[59]mFlows!CP25-[59]mFlows!CP30-[59]mFlows!CP39</f>
        <v>-29.914794948393421</v>
      </c>
      <c r="CM40" s="15">
        <f>-[59]mFlows!CQ25-[59]mFlows!CQ30-[59]mFlows!CQ39</f>
        <v>-93.517939716639489</v>
      </c>
      <c r="CN40" s="15">
        <f>-[59]mFlows!CR25-[59]mFlows!CR30-[59]mFlows!CR39</f>
        <v>-92.760490350142959</v>
      </c>
      <c r="CO40" s="15">
        <f>-[59]mFlows!CS25-[59]mFlows!CS30-[59]mFlows!CS39</f>
        <v>-111.26513052838925</v>
      </c>
      <c r="CP40" s="15">
        <f>-[59]mFlows!CT25-[59]mFlows!CT30-[59]mFlows!CT39</f>
        <v>-35.787423866684264</v>
      </c>
      <c r="CQ40" s="15">
        <f>-[59]mFlows!CU25-[59]mFlows!CU30-[59]mFlows!CU39</f>
        <v>-59.777028560097108</v>
      </c>
      <c r="CR40" s="15">
        <f>-[59]mFlows!CV25-[59]mFlows!CV30-[59]mFlows!CV39</f>
        <v>-107.43916458839317</v>
      </c>
      <c r="CS40" s="15">
        <f>-[59]mFlows!CW25-[59]mFlows!CW30-[59]mFlows!CW39</f>
        <v>-60.323166725643659</v>
      </c>
      <c r="CT40" s="15">
        <f>-[59]mFlows!CX25-[59]mFlows!CX30-[59]mFlows!CX39</f>
        <v>-22.507473521364261</v>
      </c>
      <c r="CU40" s="15">
        <f t="shared" si="6"/>
        <v>-702.52483291043336</v>
      </c>
      <c r="CV40" s="16"/>
      <c r="CW40" s="15">
        <f>-[59]mFlows!CY25-[59]mFlows!CY30-[59]mFlows!CY39</f>
        <v>-52.373977808122788</v>
      </c>
      <c r="CX40" s="15">
        <f>-[59]mFlows!CZ25-[59]mFlows!CZ30-[59]mFlows!CZ39</f>
        <v>-47.322292328392166</v>
      </c>
      <c r="CY40" s="15">
        <f>-[59]mFlows!DA25-[59]mFlows!DA30-[59]mFlows!DA39</f>
        <v>-5.8649778683886211</v>
      </c>
      <c r="CZ40" s="15">
        <f>-[59]mFlows!DB25-[59]mFlows!DB30-[59]mFlows!DB39</f>
        <v>120.36885426160836</v>
      </c>
      <c r="DA40" s="15">
        <f>-[59]mFlows!DC25-[59]mFlows!DC30-[59]mFlows!DC39</f>
        <v>49.228785701607251</v>
      </c>
      <c r="DB40" s="15">
        <f>-[59]mFlows!DD25-[59]mFlows!DD30-[59]mFlows!DD39</f>
        <v>-72.044520168390875</v>
      </c>
      <c r="DC40" s="15">
        <f>-[59]mFlows!DE25-[59]mFlows!DE30-[59]mFlows!DE39</f>
        <v>-65.186553058391894</v>
      </c>
      <c r="DD40" s="15">
        <f>-[59]mFlows!DF25-[59]mFlows!DF30-[59]mFlows!DF39</f>
        <v>10.401874881610865</v>
      </c>
      <c r="DE40" s="15">
        <f>-[59]mFlows!DG25-[59]mFlows!DG30-[59]mFlows!DG39</f>
        <v>-25.368773019831963</v>
      </c>
      <c r="DF40" s="15">
        <f>-[59]mFlows!DH25-[59]mFlows!DH30-[59]mFlows!DH39</f>
        <v>-15.571277881777917</v>
      </c>
      <c r="DG40" s="15">
        <f>-[59]mFlows!DI25-[59]mFlows!DI30-[59]mFlows!DI39</f>
        <v>41.943086175153951</v>
      </c>
      <c r="DH40" s="15">
        <f>-[59]mFlows!DJ25-[59]mFlows!DJ30-[59]mFlows!DJ39</f>
        <v>36.602246898062901</v>
      </c>
      <c r="DI40" s="15">
        <f t="shared" si="7"/>
        <v>-25.187524215252893</v>
      </c>
      <c r="DJ40" s="16"/>
      <c r="DK40" s="15">
        <f>-[59]mFlows!DK25-[59]mFlows!DK30-[59]mFlows!DK39</f>
        <v>20.91875934609709</v>
      </c>
      <c r="DL40" s="15">
        <f>-[59]mFlows!DL25-[59]mFlows!DL30-[59]mFlows!DL39</f>
        <v>116.41917726000025</v>
      </c>
      <c r="DM40" s="15">
        <f>-[59]mFlows!DM25-[59]mFlows!DM30-[59]mFlows!DM39</f>
        <v>-18.611640344971477</v>
      </c>
      <c r="DN40" s="15">
        <f>-[59]mFlows!DN25-[59]mFlows!DN30-[59]mFlows!DN39</f>
        <v>-18.66940894704328</v>
      </c>
      <c r="DO40" s="15">
        <f>-[59]mFlows!DO25-[59]mFlows!DO30-[59]mFlows!DO39</f>
        <v>-17.30847709999955</v>
      </c>
      <c r="DP40" s="15">
        <f>-[59]mFlows!DP25-[59]mFlows!DP30-[59]mFlows!DP39</f>
        <v>-37.905288431552094</v>
      </c>
      <c r="DQ40" s="15">
        <f>-[59]mFlows!DQ25-[59]mFlows!DQ30-[59]mFlows!DQ39</f>
        <v>-51.146485009830997</v>
      </c>
      <c r="DR40" s="15">
        <f>-[59]mFlows!DR25-[59]mFlows!DR30-[59]mFlows!DR39</f>
        <v>79.773468818032086</v>
      </c>
      <c r="DS40" s="15">
        <f>-[59]mFlows!DS25-[59]mFlows!DS30-[59]mFlows!DS39</f>
        <v>-36.051377951336804</v>
      </c>
      <c r="DT40" s="15">
        <f>-[59]mFlows!DT25-[59]mFlows!DT30-[59]mFlows!DT39</f>
        <v>-19.695194221593226</v>
      </c>
      <c r="DU40" s="15">
        <f>-[59]mFlows!DU25-[59]mFlows!DU30-[59]mFlows!DU39</f>
        <v>-8.8394424332856261</v>
      </c>
      <c r="DV40" s="15">
        <f>-[59]mFlows!DV25-[59]mFlows!DV30-[59]mFlows!DV39</f>
        <v>19.757125972266806</v>
      </c>
      <c r="DW40" s="15">
        <f t="shared" si="8"/>
        <v>28.641216956783182</v>
      </c>
      <c r="DX40" s="16"/>
      <c r="DY40" s="15">
        <f>-[59]mFlows!DW25-[59]mFlows!DW30-[59]mFlows!DW39</f>
        <v>-23.746929722907964</v>
      </c>
      <c r="DZ40" s="15">
        <f>-[59]mFlows!DX25-[59]mFlows!DX30-[59]mFlows!DX39</f>
        <v>-125.7005086270907</v>
      </c>
      <c r="EA40" s="15">
        <f>-[59]mFlows!DY25-[59]mFlows!DY30-[59]mFlows!DY39</f>
        <v>-123.12050941644588</v>
      </c>
      <c r="EB40" s="15">
        <f>-[59]mFlows!DZ25-[59]mFlows!DZ30-[59]mFlows!DZ39</f>
        <v>-55.769806367035471</v>
      </c>
      <c r="EC40" s="15">
        <f>-[59]mFlows!EA25-[59]mFlows!EA30-[59]mFlows!EA39</f>
        <v>-109.95031610652262</v>
      </c>
      <c r="ED40" s="15">
        <f>-[59]mFlows!EB25-[59]mFlows!EB30-[59]mFlows!EB39</f>
        <v>-74.309398329997407</v>
      </c>
      <c r="EE40" s="15">
        <f>-[59]mFlows!EC25-[59]mFlows!EC30-[59]mFlows!EC39</f>
        <v>-60.959149143310754</v>
      </c>
      <c r="EF40" s="15">
        <f>-[59]mFlows!ED25-[59]mFlows!ED30-[59]mFlows!ED39</f>
        <v>-46.562074577821363</v>
      </c>
      <c r="EG40" s="15">
        <f>-[59]mFlows!EE25-[59]mFlows!EE30-[59]mFlows!EE39</f>
        <v>-51.828356750000239</v>
      </c>
      <c r="EH40" s="15">
        <f>-[59]mFlows!EF25-[59]mFlows!EF30-[59]mFlows!EF39</f>
        <v>-96.900211790001435</v>
      </c>
      <c r="EI40" s="15">
        <f>-[59]mFlows!EG25-[59]mFlows!EG30-[59]mFlows!EG39</f>
        <v>77.120559205855386</v>
      </c>
      <c r="EJ40" s="15">
        <f>-[59]mFlows!EH25-[59]mFlows!EH30-[59]mFlows!EH39</f>
        <v>-14.289989784721286</v>
      </c>
      <c r="EK40" s="15">
        <f t="shared" si="9"/>
        <v>-706.01669140999957</v>
      </c>
      <c r="EL40" s="16"/>
      <c r="EM40" s="15">
        <f>-[59]mFlows!EI25-[59]mFlows!EI30-[59]mFlows!EI39</f>
        <v>-50.887092280306035</v>
      </c>
      <c r="EN40" s="15">
        <f>-[59]mFlows!EJ25-[59]mFlows!EJ30-[59]mFlows!EJ39</f>
        <v>-41.051287144709306</v>
      </c>
      <c r="EO40" s="15">
        <f>-[59]mFlows!EK25-[59]mFlows!EK30-[59]mFlows!EK39</f>
        <v>-50.774608980001574</v>
      </c>
      <c r="EP40" s="15">
        <f>-[59]mFlows!EL25-[59]mFlows!EL30-[59]mFlows!EL39</f>
        <v>-37.658794174981495</v>
      </c>
      <c r="EQ40" s="15">
        <f>-[59]mFlows!EM25-[59]mFlows!EM30-[59]mFlows!EM39</f>
        <v>-23.622767400002829</v>
      </c>
      <c r="ER40" s="15">
        <f>-[59]mFlows!EN25-[59]mFlows!EN30-[59]mFlows!EN39</f>
        <v>-133.87081251186737</v>
      </c>
      <c r="ES40" s="15">
        <f>-[59]mFlows!EO25-[59]mFlows!EO30-[59]mFlows!EO39</f>
        <v>-92.433588888131226</v>
      </c>
      <c r="ET40" s="15">
        <f>-[59]mFlows!EP25-[59]mFlows!EP30-[59]mFlows!EP39</f>
        <v>-2.3577187500004868</v>
      </c>
      <c r="EU40" s="15">
        <f>-[59]mFlows!EQ25-[59]mFlows!EQ30-[59]mFlows!EQ39</f>
        <v>-25.749535747586322</v>
      </c>
      <c r="EV40" s="15">
        <f>-[59]mFlows!ER25-[59]mFlows!ER30-[59]mFlows!ER39</f>
        <v>-28.111189662412897</v>
      </c>
      <c r="EW40" s="15">
        <f>-[59]mFlows!ES25-[59]mFlows!ES30-[59]mFlows!ES39</f>
        <v>-17.620171369998445</v>
      </c>
      <c r="EX40" s="15">
        <f>-[59]mFlows!ET25-[59]mFlows!ET30-[59]mFlows!ET39</f>
        <v>26.861842839999468</v>
      </c>
      <c r="EY40" s="15">
        <f t="shared" si="10"/>
        <v>-477.27572406999843</v>
      </c>
      <c r="EZ40" s="16"/>
      <c r="FA40" s="15">
        <f>-[59]mFlows!EU25-[59]mFlows!EU30-[59]mFlows!EU39</f>
        <v>-103.5022371900011</v>
      </c>
      <c r="FB40" s="15">
        <f>-[59]mFlows!EV25-[59]mFlows!EV30-[59]mFlows!EV39</f>
        <v>-88.540392579997928</v>
      </c>
      <c r="FC40" s="15">
        <f>-[59]mFlows!EW25-[59]mFlows!EW30-[59]mFlows!EW39</f>
        <v>-44.219379119400855</v>
      </c>
      <c r="FD40" s="15">
        <f>-[59]mFlows!EX25-[59]mFlows!EX30-[59]mFlows!EX39</f>
        <v>-16.834752084513866</v>
      </c>
      <c r="FE40" s="15">
        <f>-[59]mFlows!EY25-[59]mFlows!EY30-[59]mFlows!EY39</f>
        <v>-33.90217906608666</v>
      </c>
      <c r="FF40" s="15">
        <f>-[59]mFlows!EZ25-[59]mFlows!EZ30-[59]mFlows!EZ39</f>
        <v>-38.362010638160427</v>
      </c>
      <c r="FG40" s="15">
        <f>-[59]mFlows!FA25-[59]mFlows!FA30-[59]mFlows!FA39</f>
        <v>-66.858908850720582</v>
      </c>
      <c r="FH40" s="15">
        <f>-[59]mFlows!FB25-[59]mFlows!FB30-[59]mFlows!FB39</f>
        <v>-21.036586161244969</v>
      </c>
      <c r="FI40" s="15">
        <f>-[59]mFlows!FC25-[59]mFlows!FC30-[59]mFlows!FC39</f>
        <v>-29.065026879874694</v>
      </c>
      <c r="FJ40" s="15">
        <f>-[59]mFlows!FD25-[59]mFlows!FD30-[59]mFlows!FD39</f>
        <v>-1.2497811520882465</v>
      </c>
      <c r="FK40" s="15">
        <f>-[59]mFlows!FE25-[59]mFlows!FE30-[59]mFlows!FE39</f>
        <v>23.231652395426238</v>
      </c>
      <c r="FL40" s="15">
        <f>-[59]mFlows!FF25-[59]mFlows!FF30-[59]mFlows!FF39</f>
        <v>45.607570990002671</v>
      </c>
      <c r="FM40" s="15">
        <f t="shared" si="11"/>
        <v>-374.73203033666044</v>
      </c>
    </row>
    <row r="41" spans="2:169" x14ac:dyDescent="0.25">
      <c r="B41" s="692" t="s">
        <v>731</v>
      </c>
      <c r="C41" s="15">
        <f>-[59]mFlows!S12-[59]mFlows!S20-[59]mFlows!S34</f>
        <v>91.445323560095119</v>
      </c>
      <c r="D41" s="15">
        <f>-[59]mFlows!T12-[59]mFlows!T20-[59]mFlows!T34</f>
        <v>-31.515822777340187</v>
      </c>
      <c r="E41" s="15">
        <f>-[59]mFlows!U12-[59]mFlows!U20-[59]mFlows!U34</f>
        <v>14.224177222659838</v>
      </c>
      <c r="F41" s="15">
        <f>-[59]mFlows!V12-[59]mFlows!V20-[59]mFlows!V34</f>
        <v>80.924177222659708</v>
      </c>
      <c r="G41" s="15">
        <f>-[59]mFlows!W12-[59]mFlows!W20-[59]mFlows!W34</f>
        <v>-373.89582277734013</v>
      </c>
      <c r="H41" s="15">
        <f>-[59]mFlows!X12-[59]mFlows!X20-[59]mFlows!X34</f>
        <v>414.87037972069055</v>
      </c>
      <c r="I41" s="15">
        <f>-[59]mFlows!Y12-[59]mFlows!Y20-[59]mFlows!Y34</f>
        <v>-98.225822777340085</v>
      </c>
      <c r="J41" s="15">
        <f>-[59]mFlows!Z12-[59]mFlows!Z20-[59]mFlows!Z34</f>
        <v>129.68417722265986</v>
      </c>
      <c r="K41" s="15">
        <f>-[59]mFlows!AA12-[59]mFlows!AA20-[59]mFlows!AA34</f>
        <v>36.124177222659554</v>
      </c>
      <c r="L41" s="15">
        <f>-[59]mFlows!AB12-[59]mFlows!AB20-[59]mFlows!AB34</f>
        <v>16.684177222659912</v>
      </c>
      <c r="M41" s="15">
        <f>-[59]mFlows!AC12-[59]mFlows!AC20-[59]mFlows!AC34</f>
        <v>-127.00259289053443</v>
      </c>
      <c r="N41" s="15">
        <f>-[59]mFlows!AD12-[59]mFlows!AD20-[59]mFlows!AD34</f>
        <v>142.66722467186443</v>
      </c>
      <c r="O41" s="15">
        <f t="shared" si="0"/>
        <v>295.98375284339414</v>
      </c>
      <c r="P41" s="16"/>
      <c r="Q41" s="15">
        <f>-[59]mFlows!AE12-[59]mFlows!AE20-[59]mFlows!AE34</f>
        <v>32.406549149287407</v>
      </c>
      <c r="R41" s="15">
        <f>-[59]mFlows!AF12-[59]mFlows!AF20-[59]mFlows!AF34</f>
        <v>-8.5481851700498321</v>
      </c>
      <c r="S41" s="15">
        <f>-[59]mFlows!AG12-[59]mFlows!AG20-[59]mFlows!AG34</f>
        <v>80.121814829950168</v>
      </c>
      <c r="T41" s="15">
        <f>-[59]mFlows!AH12-[59]mFlows!AH20-[59]mFlows!AH34</f>
        <v>-118.47818517004964</v>
      </c>
      <c r="U41" s="15">
        <f>-[59]mFlows!AI12-[59]mFlows!AI20-[59]mFlows!AI34</f>
        <v>22.111814829950095</v>
      </c>
      <c r="V41" s="15">
        <f>-[59]mFlows!AJ12-[59]mFlows!AJ20-[59]mFlows!AJ34</f>
        <v>73.643648095174314</v>
      </c>
      <c r="W41" s="15">
        <f>-[59]mFlows!AK12-[59]mFlows!AK20-[59]mFlows!AK34</f>
        <v>37.4218148299503</v>
      </c>
      <c r="X41" s="15">
        <f>-[59]mFlows!AL12-[59]mFlows!AL20-[59]mFlows!AL34</f>
        <v>32.811814829950073</v>
      </c>
      <c r="Y41" s="15">
        <f>-[59]mFlows!AM12-[59]mFlows!AM20-[59]mFlows!AM34</f>
        <v>-12.258185170049838</v>
      </c>
      <c r="Z41" s="15">
        <f>-[59]mFlows!AN12-[59]mFlows!AN20-[59]mFlows!AN34</f>
        <v>23.181814829950305</v>
      </c>
      <c r="AA41" s="15">
        <f>-[59]mFlows!AO12-[59]mFlows!AO20-[59]mFlows!AO34</f>
        <v>68.191131710862436</v>
      </c>
      <c r="AB41" s="15">
        <f>-[59]mFlows!AP12-[59]mFlows!AP20-[59]mFlows!AP34</f>
        <v>-6.5957573758873504</v>
      </c>
      <c r="AC41" s="15">
        <f t="shared" si="1"/>
        <v>224.0100902190384</v>
      </c>
      <c r="AD41" s="16"/>
      <c r="AE41" s="15">
        <f>-[59]mFlows!AQ12-[59]mFlows!AQ20-[59]mFlows!AQ34</f>
        <v>-113.53340856501941</v>
      </c>
      <c r="AF41" s="15">
        <f>-[59]mFlows!AR12-[59]mFlows!AR20-[59]mFlows!AR34</f>
        <v>-217.56646014999998</v>
      </c>
      <c r="AG41" s="15">
        <f>-[59]mFlows!AS12-[59]mFlows!AS20-[59]mFlows!AS34</f>
        <v>93.868259670000029</v>
      </c>
      <c r="AH41" s="15">
        <f>-[59]mFlows!AT12-[59]mFlows!AT20-[59]mFlows!AT34</f>
        <v>-96.156956665999971</v>
      </c>
      <c r="AI41" s="15">
        <f>-[59]mFlows!AU12-[59]mFlows!AU20-[59]mFlows!AU34</f>
        <v>90.039506993499998</v>
      </c>
      <c r="AJ41" s="15">
        <f>-[59]mFlows!AV12-[59]mFlows!AV20-[59]mFlows!AV34</f>
        <v>-32.677381755500136</v>
      </c>
      <c r="AK41" s="15">
        <f>-[59]mFlows!AW12-[59]mFlows!AW20-[59]mFlows!AW34</f>
        <v>423.96018397800003</v>
      </c>
      <c r="AL41" s="15">
        <f>-[59]mFlows!AX12-[59]mFlows!AX20-[59]mFlows!AX34</f>
        <v>3.8745889700000582</v>
      </c>
      <c r="AM41" s="15">
        <f>-[59]mFlows!AY12-[59]mFlows!AY20-[59]mFlows!AY34</f>
        <v>9.5961574699998948</v>
      </c>
      <c r="AN41" s="15">
        <f>-[59]mFlows!AZ12-[59]mFlows!AZ20-[59]mFlows!AZ34</f>
        <v>6.508742569999999</v>
      </c>
      <c r="AO41" s="15">
        <f>-[59]mFlows!BA12-[59]mFlows!BA20-[59]mFlows!BA34</f>
        <v>27.966066010000048</v>
      </c>
      <c r="AP41" s="15">
        <f>-[59]mFlows!BB12-[59]mFlows!BB20-[59]mFlows!BB34</f>
        <v>-9.2253960699998885</v>
      </c>
      <c r="AQ41" s="15">
        <f t="shared" si="2"/>
        <v>186.65390245498065</v>
      </c>
      <c r="AR41" s="16"/>
      <c r="AS41" s="15">
        <f>-[59]mFlows!BC12-[59]mFlows!BC20-[59]mFlows!BC34</f>
        <v>-11.982670260000059</v>
      </c>
      <c r="AT41" s="15">
        <f>-[59]mFlows!BD12-[59]mFlows!BD20-[59]mFlows!BD34</f>
        <v>-25.59023746000009</v>
      </c>
      <c r="AU41" s="15">
        <f>-[59]mFlows!BE12-[59]mFlows!BE20-[59]mFlows!BE34</f>
        <v>-308.47583058999976</v>
      </c>
      <c r="AV41" s="15">
        <f>-[59]mFlows!BF12-[59]mFlows!BF20-[59]mFlows!BF34</f>
        <v>-36.295790210000163</v>
      </c>
      <c r="AW41" s="15">
        <f>-[59]mFlows!BG12-[59]mFlows!BG20-[59]mFlows!BG34</f>
        <v>365.14800336999986</v>
      </c>
      <c r="AX41" s="15">
        <f>-[59]mFlows!BH12-[59]mFlows!BH20-[59]mFlows!BH34</f>
        <v>-3.6571707799998769</v>
      </c>
      <c r="AY41" s="15">
        <f>-[59]mFlows!BI12-[59]mFlows!BI20-[59]mFlows!BI34</f>
        <v>-10.568703239999948</v>
      </c>
      <c r="AZ41" s="15">
        <f>-[59]mFlows!BJ12-[59]mFlows!BJ20-[59]mFlows!BJ34</f>
        <v>12.242010949999942</v>
      </c>
      <c r="BA41" s="15">
        <f>-[59]mFlows!BK12-[59]mFlows!BK20-[59]mFlows!BK34</f>
        <v>-32.618193960000006</v>
      </c>
      <c r="BB41" s="15">
        <f>-[59]mFlows!BL12-[59]mFlows!BL20-[59]mFlows!BL34</f>
        <v>-5.5267511300000525</v>
      </c>
      <c r="BC41" s="15">
        <f>-[59]mFlows!BM12-[59]mFlows!BM20-[59]mFlows!BM34</f>
        <v>-12.183887639999963</v>
      </c>
      <c r="BD41" s="15">
        <f>-[59]mFlows!BN12-[59]mFlows!BN20-[59]mFlows!BN34</f>
        <v>18.067932060000107</v>
      </c>
      <c r="BE41" s="15">
        <f t="shared" si="3"/>
        <v>-51.441288890000038</v>
      </c>
      <c r="BF41" s="16"/>
      <c r="BG41" s="15">
        <f>-[59]mFlows!BO12-[59]mFlows!BO20-[59]mFlows!BO34</f>
        <v>-12.362719380000049</v>
      </c>
      <c r="BH41" s="15">
        <f>-[59]mFlows!BP12-[59]mFlows!BP20-[59]mFlows!BP34</f>
        <v>-11.378668070000098</v>
      </c>
      <c r="BI41" s="15">
        <f>-[59]mFlows!BQ12-[59]mFlows!BQ20-[59]mFlows!BQ34</f>
        <v>44.920563449999975</v>
      </c>
      <c r="BJ41" s="15">
        <f>-[59]mFlows!BR12-[59]mFlows!BR20-[59]mFlows!BR34</f>
        <v>-73.085367209999816</v>
      </c>
      <c r="BK41" s="15">
        <f>-[59]mFlows!BS12-[59]mFlows!BS20-[59]mFlows!BS34</f>
        <v>73.967992689999974</v>
      </c>
      <c r="BL41" s="15">
        <f>-[59]mFlows!BT12-[59]mFlows!BT20-[59]mFlows!BT34</f>
        <v>-19.555470350000178</v>
      </c>
      <c r="BM41" s="15">
        <f>-[59]mFlows!BU12-[59]mFlows!BU20-[59]mFlows!BU34</f>
        <v>27.306037850000106</v>
      </c>
      <c r="BN41" s="15">
        <f>-[59]mFlows!BV12-[59]mFlows!BV20-[59]mFlows!BV34</f>
        <v>10.568792400000202</v>
      </c>
      <c r="BO41" s="15">
        <f>-[59]mFlows!BW12-[59]mFlows!BW20-[59]mFlows!BW34</f>
        <v>-0.37149514000018247</v>
      </c>
      <c r="BP41" s="15">
        <f>-[59]mFlows!BX12-[59]mFlows!BX20-[59]mFlows!BX34</f>
        <v>-26.625676119999977</v>
      </c>
      <c r="BQ41" s="15">
        <f>-[59]mFlows!BY12-[59]mFlows!BY20-[59]mFlows!BY34</f>
        <v>-66.017002330000025</v>
      </c>
      <c r="BR41" s="15">
        <f>-[59]mFlows!BZ12-[59]mFlows!BZ20-[59]mFlows!BZ34</f>
        <v>12.266407289999993</v>
      </c>
      <c r="BS41" s="15">
        <f t="shared" si="4"/>
        <v>-40.366604920000086</v>
      </c>
      <c r="BT41" s="16"/>
      <c r="BU41" s="15">
        <f>-[59]mFlows!CA12-[59]mFlows!CA20-[59]mFlows!CA34</f>
        <v>-0.21167630000000059</v>
      </c>
      <c r="BV41" s="15">
        <f>-[59]mFlows!CB12-[59]mFlows!CB20-[59]mFlows!CB34</f>
        <v>-6.5885490599999024</v>
      </c>
      <c r="BW41" s="15">
        <f>-[59]mFlows!CC12-[59]mFlows!CC20-[59]mFlows!CC34</f>
        <v>-36.503197200000031</v>
      </c>
      <c r="BX41" s="15">
        <f>-[59]mFlows!CD12-[59]mFlows!CD20-[59]mFlows!CD34</f>
        <v>-59.408659480000161</v>
      </c>
      <c r="BY41" s="15">
        <f>-[59]mFlows!CE12-[59]mFlows!CE20-[59]mFlows!CE34</f>
        <v>37.257441730000131</v>
      </c>
      <c r="BZ41" s="15">
        <f>-[59]mFlows!CF12-[59]mFlows!CF20-[59]mFlows!CF34</f>
        <v>43.329442799999967</v>
      </c>
      <c r="CA41" s="15">
        <f>-[59]mFlows!CG12-[59]mFlows!CG20-[59]mFlows!CG34</f>
        <v>-7.7349539900000437</v>
      </c>
      <c r="CB41" s="15">
        <f>-[59]mFlows!CH12-[59]mFlows!CH20-[59]mFlows!CH34</f>
        <v>-8.6848618899999188</v>
      </c>
      <c r="CC41" s="15">
        <f>-[59]mFlows!CI12-[59]mFlows!CI20-[59]mFlows!CI34</f>
        <v>-11.345342919999988</v>
      </c>
      <c r="CD41" s="15">
        <f>-[59]mFlows!CJ12-[59]mFlows!CJ20-[59]mFlows!CJ34</f>
        <v>-1.2717096299999859</v>
      </c>
      <c r="CE41" s="15">
        <f>-[59]mFlows!CK12-[59]mFlows!CK20-[59]mFlows!CK34</f>
        <v>2.1730198299999319</v>
      </c>
      <c r="CF41" s="15">
        <f>-[59]mFlows!CL12-[59]mFlows!CL20-[59]mFlows!CL34</f>
        <v>-71.14159556000007</v>
      </c>
      <c r="CG41" s="15">
        <f t="shared" si="5"/>
        <v>-120.13064167000007</v>
      </c>
      <c r="CH41" s="16"/>
      <c r="CI41" s="15">
        <f>-[59]mFlows!CM12-[59]mFlows!CM20-[59]mFlows!CM34</f>
        <v>130.87788009000019</v>
      </c>
      <c r="CJ41" s="15">
        <f>-[59]mFlows!CN12-[59]mFlows!CN20-[59]mFlows!CN34</f>
        <v>-42.731919075594746</v>
      </c>
      <c r="CK41" s="15">
        <f>-[59]mFlows!CO12-[59]mFlows!CO20-[59]mFlows!CO34</f>
        <v>12.532165825594619</v>
      </c>
      <c r="CL41" s="15">
        <f>-[59]mFlows!CP12-[59]mFlows!CP20-[59]mFlows!CP34</f>
        <v>-148.53334086000007</v>
      </c>
      <c r="CM41" s="15">
        <f>-[59]mFlows!CQ12-[59]mFlows!CQ20-[59]mFlows!CQ34</f>
        <v>-20.775452199999904</v>
      </c>
      <c r="CN41" s="15">
        <f>-[59]mFlows!CR12-[59]mFlows!CR20-[59]mFlows!CR34</f>
        <v>90.983540640000044</v>
      </c>
      <c r="CO41" s="15">
        <f>-[59]mFlows!CS12-[59]mFlows!CS20-[59]mFlows!CS34</f>
        <v>-27.288832890000037</v>
      </c>
      <c r="CP41" s="15">
        <f>-[59]mFlows!CT12-[59]mFlows!CT20-[59]mFlows!CT34</f>
        <v>-6.4916250799999951</v>
      </c>
      <c r="CQ41" s="15">
        <f>-[59]mFlows!CU12-[59]mFlows!CU20-[59]mFlows!CU34</f>
        <v>-58.916454279999996</v>
      </c>
      <c r="CR41" s="15">
        <f>-[59]mFlows!CV12-[59]mFlows!CV20-[59]mFlows!CV34</f>
        <v>-2.6966820399999474</v>
      </c>
      <c r="CS41" s="15">
        <f>-[59]mFlows!CW12-[59]mFlows!CW20-[59]mFlows!CW34</f>
        <v>64.335528330000159</v>
      </c>
      <c r="CT41" s="15">
        <f>-[59]mFlows!CX12-[59]mFlows!CX20-[59]mFlows!CX34</f>
        <v>-35.877786210000416</v>
      </c>
      <c r="CU41" s="15">
        <f t="shared" si="6"/>
        <v>-44.58297775000009</v>
      </c>
      <c r="CV41" s="16"/>
      <c r="CW41" s="15">
        <f>-[59]mFlows!CY12-[59]mFlows!CY20-[59]mFlows!CY34</f>
        <v>10.824761200000058</v>
      </c>
      <c r="CX41" s="15">
        <f>-[59]mFlows!CZ12-[59]mFlows!CZ20-[59]mFlows!CZ34</f>
        <v>-85.051118639999842</v>
      </c>
      <c r="CY41" s="15">
        <f>-[59]mFlows!DA12-[59]mFlows!DA20-[59]mFlows!DA34</f>
        <v>206.56816611999989</v>
      </c>
      <c r="CZ41" s="15">
        <f>-[59]mFlows!DB12-[59]mFlows!DB20-[59]mFlows!DB34</f>
        <v>-31.655375464243846</v>
      </c>
      <c r="DA41" s="15">
        <f>-[59]mFlows!DC12-[59]mFlows!DC20-[59]mFlows!DC34</f>
        <v>-50.284833555756045</v>
      </c>
      <c r="DB41" s="15">
        <f>-[59]mFlows!DD12-[59]mFlows!DD20-[59]mFlows!DD34</f>
        <v>105.97268458999997</v>
      </c>
      <c r="DC41" s="15">
        <f>-[59]mFlows!DE12-[59]mFlows!DE20-[59]mFlows!DE34</f>
        <v>11.916353469999898</v>
      </c>
      <c r="DD41" s="15">
        <f>-[59]mFlows!DF12-[59]mFlows!DF20-[59]mFlows!DF34</f>
        <v>-20.116191339999755</v>
      </c>
      <c r="DE41" s="15">
        <f>-[59]mFlows!DG12-[59]mFlows!DG20-[59]mFlows!DG34</f>
        <v>21.004333403155169</v>
      </c>
      <c r="DF41" s="15">
        <f>-[59]mFlows!DH12-[59]mFlows!DH20-[59]mFlows!DH34</f>
        <v>13.523071646844677</v>
      </c>
      <c r="DG41" s="15">
        <f>-[59]mFlows!DI12-[59]mFlows!DI20-[59]mFlows!DI34</f>
        <v>-34.056045859999855</v>
      </c>
      <c r="DH41" s="15">
        <f>-[59]mFlows!DJ12-[59]mFlows!DJ20-[59]mFlows!DJ34</f>
        <v>9.1673554999997968</v>
      </c>
      <c r="DI41" s="15">
        <f t="shared" si="7"/>
        <v>157.81316107000012</v>
      </c>
      <c r="DJ41" s="16"/>
      <c r="DK41" s="15">
        <f>-[59]mFlows!DK12-[59]mFlows!DK20-[59]mFlows!DK34</f>
        <v>-85.007821949999965</v>
      </c>
      <c r="DL41" s="15">
        <f>-[59]mFlows!DL12-[59]mFlows!DL20-[59]mFlows!DL34</f>
        <v>42.407838960000134</v>
      </c>
      <c r="DM41" s="15">
        <f>-[59]mFlows!DM12-[59]mFlows!DM20-[59]mFlows!DM34</f>
        <v>-34.964581570000078</v>
      </c>
      <c r="DN41" s="15">
        <f>-[59]mFlows!DN12-[59]mFlows!DN20-[59]mFlows!DN34</f>
        <v>-80.390003229999863</v>
      </c>
      <c r="DO41" s="15">
        <f>-[59]mFlows!DO12-[59]mFlows!DO20-[59]mFlows!DO34</f>
        <v>16.676241459999758</v>
      </c>
      <c r="DP41" s="15">
        <f>-[59]mFlows!DP12-[59]mFlows!DP20-[59]mFlows!DP34</f>
        <v>22.013546780000041</v>
      </c>
      <c r="DQ41" s="15">
        <f>-[59]mFlows!DQ12-[59]mFlows!DQ20-[59]mFlows!DQ34</f>
        <v>1.6633888400001311</v>
      </c>
      <c r="DR41" s="15">
        <f>-[59]mFlows!DR12-[59]mFlows!DR20-[59]mFlows!DR34</f>
        <v>-23.979214769999942</v>
      </c>
      <c r="DS41" s="15">
        <f>-[59]mFlows!DS12-[59]mFlows!DS20-[59]mFlows!DS34</f>
        <v>37.654592319999807</v>
      </c>
      <c r="DT41" s="15">
        <f>-[59]mFlows!DT12-[59]mFlows!DT20-[59]mFlows!DT34</f>
        <v>-21.072989260000007</v>
      </c>
      <c r="DU41" s="15">
        <f>-[59]mFlows!DU12-[59]mFlows!DU20-[59]mFlows!DU34</f>
        <v>9.7322507500000626</v>
      </c>
      <c r="DV41" s="15">
        <f>-[59]mFlows!DV12-[59]mFlows!DV20-[59]mFlows!DV34</f>
        <v>-84.297772490000114</v>
      </c>
      <c r="DW41" s="15">
        <f t="shared" si="8"/>
        <v>-199.56452416000008</v>
      </c>
      <c r="DX41" s="16"/>
      <c r="DY41" s="15">
        <f>-[59]mFlows!DW12-[59]mFlows!DW20-[59]mFlows!DW34</f>
        <v>-42.574719449999876</v>
      </c>
      <c r="DZ41" s="15">
        <f>-[59]mFlows!DX12-[59]mFlows!DX20-[59]mFlows!DX34</f>
        <v>-76.246419620000239</v>
      </c>
      <c r="EA41" s="15">
        <f>-[59]mFlows!DY12-[59]mFlows!DY20-[59]mFlows!DY34</f>
        <v>-61.731213519999947</v>
      </c>
      <c r="EB41" s="15">
        <f>-[59]mFlows!DZ12-[59]mFlows!DZ20-[59]mFlows!DZ34</f>
        <v>-52.689682909999988</v>
      </c>
      <c r="EC41" s="15">
        <f>-[59]mFlows!EA12-[59]mFlows!EA20-[59]mFlows!EA34</f>
        <v>-8.0569572000000136</v>
      </c>
      <c r="ED41" s="15">
        <f>-[59]mFlows!EB12-[59]mFlows!EB20-[59]mFlows!EB34</f>
        <v>12.077118220000195</v>
      </c>
      <c r="EE41" s="15">
        <f>-[59]mFlows!EC12-[59]mFlows!EC20-[59]mFlows!EC34</f>
        <v>-27.336443949999932</v>
      </c>
      <c r="EF41" s="15">
        <f>-[59]mFlows!ED12-[59]mFlows!ED20-[59]mFlows!ED34</f>
        <v>-100.35029770000024</v>
      </c>
      <c r="EG41" s="15">
        <f>-[59]mFlows!EE12-[59]mFlows!EE20-[59]mFlows!EE34</f>
        <v>-108.07036528999991</v>
      </c>
      <c r="EH41" s="15">
        <f>-[59]mFlows!EF12-[59]mFlows!EF20-[59]mFlows!EF34</f>
        <v>-40.993167080000099</v>
      </c>
      <c r="EI41" s="15">
        <f>-[59]mFlows!EG12-[59]mFlows!EG20-[59]mFlows!EG34</f>
        <v>-16.214884989999828</v>
      </c>
      <c r="EJ41" s="15">
        <f>-[59]mFlows!EH12-[59]mFlows!EH20-[59]mFlows!EH34</f>
        <v>-98.661468210000038</v>
      </c>
      <c r="EK41" s="15">
        <f t="shared" si="9"/>
        <v>-620.84850169999993</v>
      </c>
      <c r="EL41" s="16"/>
      <c r="EM41" s="15">
        <f>-[59]mFlows!EI12-[59]mFlows!EI20-[59]mFlows!EI34</f>
        <v>-52.965543000000054</v>
      </c>
      <c r="EN41" s="15">
        <f>-[59]mFlows!EJ12-[59]mFlows!EJ20-[59]mFlows!EJ34</f>
        <v>107.93851899999993</v>
      </c>
      <c r="EO41" s="15">
        <f>-[59]mFlows!EK12-[59]mFlows!EK20-[59]mFlows!EK34</f>
        <v>9.4007680000000207</v>
      </c>
      <c r="EP41" s="15">
        <f>-[59]mFlows!EL12-[59]mFlows!EL20-[59]mFlows!EL34</f>
        <v>-81.258307999999829</v>
      </c>
      <c r="EQ41" s="15">
        <f>-[59]mFlows!EM12-[59]mFlows!EM20-[59]mFlows!EM34</f>
        <v>91.545067999999944</v>
      </c>
      <c r="ER41" s="15">
        <f>-[59]mFlows!EN12-[59]mFlows!EN20-[59]mFlows!EN34</f>
        <v>-83.204475000000102</v>
      </c>
      <c r="ES41" s="15">
        <f>-[59]mFlows!EO12-[59]mFlows!EO20-[59]mFlows!EO34</f>
        <v>4.9227030000003431</v>
      </c>
      <c r="ET41" s="15">
        <f>-[59]mFlows!EP12-[59]mFlows!EP20-[59]mFlows!EP34</f>
        <v>-30.611198999999331</v>
      </c>
      <c r="EU41" s="15">
        <f>-[59]mFlows!EQ12-[59]mFlows!EQ20-[59]mFlows!EQ34</f>
        <v>9.0495929999989855</v>
      </c>
      <c r="EV41" s="15">
        <f>-[59]mFlows!ER12-[59]mFlows!ER20-[59]mFlows!ER34</f>
        <v>51.792670999999899</v>
      </c>
      <c r="EW41" s="15">
        <f>-[59]mFlows!ES12-[59]mFlows!ES20-[59]mFlows!ES34</f>
        <v>87.205285000000202</v>
      </c>
      <c r="EX41" s="15">
        <f>-[59]mFlows!ET12-[59]mFlows!ET20-[59]mFlows!ET34</f>
        <v>169.67205999999996</v>
      </c>
      <c r="EY41" s="15">
        <f t="shared" si="10"/>
        <v>283.48714199999995</v>
      </c>
      <c r="EZ41" s="16"/>
      <c r="FA41" s="15">
        <f>-[59]mFlows!EU12-[59]mFlows!EU20-[59]mFlows!EU34</f>
        <v>49.428027999999856</v>
      </c>
      <c r="FB41" s="15">
        <f>-[59]mFlows!EV12-[59]mFlows!EV20-[59]mFlows!EV34</f>
        <v>83.032370000000142</v>
      </c>
      <c r="FC41" s="15">
        <f>-[59]mFlows!EW12-[59]mFlows!EW20-[59]mFlows!EW34</f>
        <v>50.346857999999997</v>
      </c>
      <c r="FD41" s="15">
        <f>-[59]mFlows!EX12-[59]mFlows!EX20-[59]mFlows!EX34</f>
        <v>68.283837000000062</v>
      </c>
      <c r="FE41" s="15">
        <f>-[59]mFlows!EY12-[59]mFlows!EY20-[59]mFlows!EY34</f>
        <v>-104.0807820000001</v>
      </c>
      <c r="FF41" s="15">
        <f>-[59]mFlows!EZ12-[59]mFlows!EZ20-[59]mFlows!EZ34</f>
        <v>-177.51894599999994</v>
      </c>
      <c r="FG41" s="15">
        <f>-[59]mFlows!FA12-[59]mFlows!FA20-[59]mFlows!FA34</f>
        <v>-25.907019000000005</v>
      </c>
      <c r="FH41" s="15">
        <f>-[59]mFlows!FB12-[59]mFlows!FB20-[59]mFlows!FB34</f>
        <v>12.325787999999921</v>
      </c>
      <c r="FI41" s="15">
        <f>-[59]mFlows!FC12-[59]mFlows!FC20-[59]mFlows!FC34</f>
        <v>-118.94515199999992</v>
      </c>
      <c r="FJ41" s="15">
        <f>-[59]mFlows!FD12-[59]mFlows!FD20-[59]mFlows!FD34</f>
        <v>16.557513999999927</v>
      </c>
      <c r="FK41" s="15">
        <f>-[59]mFlows!FE12-[59]mFlows!FE20-[59]mFlows!FE34</f>
        <v>14.246214999999857</v>
      </c>
      <c r="FL41" s="15">
        <f>-[59]mFlows!FF12-[59]mFlows!FF20-[59]mFlows!FF34</f>
        <v>-18.052663999999638</v>
      </c>
      <c r="FM41" s="15">
        <f t="shared" si="11"/>
        <v>-150.28395299999983</v>
      </c>
    </row>
    <row r="42" spans="2:16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</row>
    <row r="43" spans="2:169" ht="15.75" x14ac:dyDescent="0.25">
      <c r="B43" s="693" t="s">
        <v>736</v>
      </c>
      <c r="C43" s="24">
        <f>-[59]mFlows!S7</f>
        <v>-386.08351951999998</v>
      </c>
      <c r="D43" s="24">
        <f>-[59]mFlows!T7</f>
        <v>-1060.0491994799997</v>
      </c>
      <c r="E43" s="24">
        <f>-[59]mFlows!U7</f>
        <v>202.57079694999993</v>
      </c>
      <c r="F43" s="24">
        <f>-[59]mFlows!V7</f>
        <v>-555.17433400000027</v>
      </c>
      <c r="G43" s="24">
        <f>-[59]mFlows!W7</f>
        <v>308.23837735999984</v>
      </c>
      <c r="H43" s="24">
        <f>-[59]mFlows!X7</f>
        <v>460.83396200000021</v>
      </c>
      <c r="I43" s="24">
        <f>-[59]mFlows!Y7</f>
        <v>-47.966296000000057</v>
      </c>
      <c r="J43" s="24">
        <f>-[59]mFlows!Z7</f>
        <v>-1051.3533490000004</v>
      </c>
      <c r="K43" s="24">
        <f>-[59]mFlows!AA7</f>
        <v>451.98740600000031</v>
      </c>
      <c r="L43" s="24">
        <f>-[59]mFlows!AB7</f>
        <v>169.03702517000022</v>
      </c>
      <c r="M43" s="24">
        <f>-[59]mFlows!AC7</f>
        <v>511.18342800000005</v>
      </c>
      <c r="N43" s="24">
        <f>-[59]mFlows!AD7</f>
        <v>1149.1832310000002</v>
      </c>
      <c r="O43" s="24">
        <f t="shared" si="0"/>
        <v>152.40752848000011</v>
      </c>
      <c r="P43" s="685"/>
      <c r="Q43" s="24">
        <f>-[59]mFlows!AE7</f>
        <v>-301.50118000000049</v>
      </c>
      <c r="R43" s="24">
        <f>-[59]mFlows!AF7</f>
        <v>-118.02894399999985</v>
      </c>
      <c r="S43" s="24">
        <f>-[59]mFlows!AG7</f>
        <v>505.04106200000024</v>
      </c>
      <c r="T43" s="24">
        <f>-[59]mFlows!AH7</f>
        <v>-252.81801900000005</v>
      </c>
      <c r="U43" s="24">
        <f>-[59]mFlows!AI7</f>
        <v>-352.44556499999993</v>
      </c>
      <c r="V43" s="24">
        <f>-[59]mFlows!AJ7</f>
        <v>-1214.5322330000001</v>
      </c>
      <c r="W43" s="24">
        <f>-[59]mFlows!AK7</f>
        <v>231.17098800000008</v>
      </c>
      <c r="X43" s="24">
        <f>-[59]mFlows!AL7</f>
        <v>-14.665555999999924</v>
      </c>
      <c r="Y43" s="24">
        <f>-[59]mFlows!AM7</f>
        <v>-827.15295600000036</v>
      </c>
      <c r="Z43" s="24">
        <f>-[59]mFlows!AN7</f>
        <v>466.65467000000052</v>
      </c>
      <c r="AA43" s="24">
        <f>-[59]mFlows!AO7</f>
        <v>298.51316800000006</v>
      </c>
      <c r="AB43" s="24">
        <f>-[59]mFlows!AP7</f>
        <v>1298.8182159999999</v>
      </c>
      <c r="AC43" s="24">
        <f t="shared" si="1"/>
        <v>-280.94634900000005</v>
      </c>
      <c r="AD43" s="685"/>
      <c r="AE43" s="24">
        <f>-[59]mFlows!AQ7</f>
        <v>-407.63741200000027</v>
      </c>
      <c r="AF43" s="24">
        <f>-[59]mFlows!AR7</f>
        <v>-166.62957900000029</v>
      </c>
      <c r="AG43" s="24">
        <f>-[59]mFlows!AS7</f>
        <v>382.78752200000019</v>
      </c>
      <c r="AH43" s="24">
        <f>-[59]mFlows!AT7</f>
        <v>-285.50325499999963</v>
      </c>
      <c r="AI43" s="24">
        <f>-[59]mFlows!AU7</f>
        <v>-602.07081300000016</v>
      </c>
      <c r="AJ43" s="24">
        <f>-[59]mFlows!AV7</f>
        <v>114.57836400000042</v>
      </c>
      <c r="AK43" s="24">
        <f>-[59]mFlows!AW7</f>
        <v>-31.889301000000614</v>
      </c>
      <c r="AL43" s="24">
        <f>-[59]mFlows!AX7</f>
        <v>427.34260399999994</v>
      </c>
      <c r="AM43" s="24">
        <f>-[59]mFlows!AY7</f>
        <v>483.38650199999984</v>
      </c>
      <c r="AN43" s="24">
        <f>-[59]mFlows!AZ7</f>
        <v>106.42851400000043</v>
      </c>
      <c r="AO43" s="24">
        <f>-[59]mFlows!BA7</f>
        <v>-139.57693600000007</v>
      </c>
      <c r="AP43" s="24">
        <f>-[59]mFlows!BB7</f>
        <v>768.41853700000013</v>
      </c>
      <c r="AQ43" s="24">
        <f t="shared" si="2"/>
        <v>649.63474699999983</v>
      </c>
      <c r="AR43" s="685"/>
      <c r="AS43" s="24">
        <f>-[59]mFlows!BC7</f>
        <v>-354.97428600000018</v>
      </c>
      <c r="AT43" s="24">
        <f>-[59]mFlows!BD7</f>
        <v>-94.038618999999613</v>
      </c>
      <c r="AU43" s="24">
        <f>-[59]mFlows!BE7</f>
        <v>684.01650099999983</v>
      </c>
      <c r="AV43" s="24">
        <f>-[59]mFlows!BF7</f>
        <v>-245.70784599999993</v>
      </c>
      <c r="AW43" s="24">
        <f>-[59]mFlows!BG7</f>
        <v>215.74238500000001</v>
      </c>
      <c r="AX43" s="24">
        <f>-[59]mFlows!BH7</f>
        <v>-938.80070499999988</v>
      </c>
      <c r="AY43" s="24">
        <f>-[59]mFlows!BI7</f>
        <v>-587.17398699999967</v>
      </c>
      <c r="AZ43" s="24">
        <f>-[59]mFlows!BJ7</f>
        <v>24.978623999999655</v>
      </c>
      <c r="BA43" s="24">
        <f>-[59]mFlows!BK7</f>
        <v>-457.287688</v>
      </c>
      <c r="BB43" s="24">
        <f>-[59]mFlows!BL7</f>
        <v>284.89021900000023</v>
      </c>
      <c r="BC43" s="24">
        <f>-[59]mFlows!BM7</f>
        <v>163.12915499999986</v>
      </c>
      <c r="BD43" s="24">
        <f>-[59]mFlows!BN7</f>
        <v>422.8744729999998</v>
      </c>
      <c r="BE43" s="24">
        <f t="shared" si="3"/>
        <v>-882.35177399999998</v>
      </c>
      <c r="BF43" s="685"/>
      <c r="BG43" s="24">
        <f>-[59]mFlows!BO7</f>
        <v>-1645.3723039999998</v>
      </c>
      <c r="BH43" s="24">
        <f>-[59]mFlows!BP7</f>
        <v>98.195039000000179</v>
      </c>
      <c r="BI43" s="24">
        <f>-[59]mFlows!BQ7</f>
        <v>1025.5491889999998</v>
      </c>
      <c r="BJ43" s="24">
        <f>-[59]mFlows!BR7</f>
        <v>-106.26987800000006</v>
      </c>
      <c r="BK43" s="24">
        <f>-[59]mFlows!BS7</f>
        <v>-313.8218439999996</v>
      </c>
      <c r="BL43" s="24">
        <f>-[59]mFlows!BT7</f>
        <v>-1139.4296280000003</v>
      </c>
      <c r="BM43" s="24">
        <f>-[59]mFlows!BU7</f>
        <v>179.40360200000021</v>
      </c>
      <c r="BN43" s="24">
        <f>-[59]mFlows!BV7</f>
        <v>384.66849099999934</v>
      </c>
      <c r="BO43" s="24">
        <f>-[59]mFlows!BW7</f>
        <v>1064.3729560000004</v>
      </c>
      <c r="BP43" s="24">
        <f>-[59]mFlows!BX7</f>
        <v>-2707.1705170000009</v>
      </c>
      <c r="BQ43" s="24">
        <f>-[59]mFlows!BY7</f>
        <v>942.69915900000058</v>
      </c>
      <c r="BR43" s="24">
        <f>-[59]mFlows!BZ7</f>
        <v>2448.0913899999996</v>
      </c>
      <c r="BS43" s="24">
        <f t="shared" si="4"/>
        <v>230.91565499999979</v>
      </c>
      <c r="BT43" s="685"/>
      <c r="BU43" s="24">
        <f>-[59]mFlows!CA7</f>
        <v>-3797.1223909999994</v>
      </c>
      <c r="BV43" s="24">
        <f>-[59]mFlows!CB7</f>
        <v>666.72557999999992</v>
      </c>
      <c r="BW43" s="24">
        <f>-[59]mFlows!CC7</f>
        <v>1083.9629459999994</v>
      </c>
      <c r="BX43" s="24">
        <f>-[59]mFlows!CD7</f>
        <v>117.17480300000045</v>
      </c>
      <c r="BY43" s="24">
        <f>-[59]mFlows!CE7</f>
        <v>-71.610115999999721</v>
      </c>
      <c r="BZ43" s="24">
        <f>-[59]mFlows!CF7</f>
        <v>336.95933000000002</v>
      </c>
      <c r="CA43" s="24">
        <f>-[59]mFlows!CG7</f>
        <v>-132.89596600000061</v>
      </c>
      <c r="CB43" s="24">
        <f>-[59]mFlows!CH7</f>
        <v>-177.51967799999943</v>
      </c>
      <c r="CC43" s="24">
        <f>-[59]mFlows!CI7</f>
        <v>354.81030399999975</v>
      </c>
      <c r="CD43" s="24">
        <f>-[59]mFlows!CJ7</f>
        <v>-144.62770599999953</v>
      </c>
      <c r="CE43" s="24">
        <f>-[59]mFlows!CK7</f>
        <v>308.74492899999939</v>
      </c>
      <c r="CF43" s="24">
        <f>-[59]mFlows!CL7</f>
        <v>231.44850500000047</v>
      </c>
      <c r="CG43" s="24">
        <f t="shared" si="5"/>
        <v>-1223.9494599999991</v>
      </c>
      <c r="CH43" s="685"/>
      <c r="CI43" s="24">
        <f>-[59]mFlows!CM7</f>
        <v>-1325.646066</v>
      </c>
      <c r="CJ43" s="24">
        <f>-[59]mFlows!CN7</f>
        <v>886.98362399999974</v>
      </c>
      <c r="CK43" s="24">
        <f>-[59]mFlows!CO7</f>
        <v>-1719.6348119999998</v>
      </c>
      <c r="CL43" s="24">
        <f>-[59]mFlows!CP7</f>
        <v>1055.5004530000001</v>
      </c>
      <c r="CM43" s="24">
        <f>-[59]mFlows!CQ7</f>
        <v>-736.18493000000058</v>
      </c>
      <c r="CN43" s="24">
        <f>-[59]mFlows!CR7</f>
        <v>274.96225099999981</v>
      </c>
      <c r="CO43" s="24">
        <f>-[59]mFlows!CS7</f>
        <v>374.2914400000011</v>
      </c>
      <c r="CP43" s="24">
        <f>-[59]mFlows!CT7</f>
        <v>314.27174899999932</v>
      </c>
      <c r="CQ43" s="24">
        <f>-[59]mFlows!CU7</f>
        <v>-2021.5207809999993</v>
      </c>
      <c r="CR43" s="24">
        <f>-[59]mFlows!CV7</f>
        <v>1716.3408749999994</v>
      </c>
      <c r="CS43" s="24">
        <f>-[59]mFlows!CW7</f>
        <v>861.34546100000057</v>
      </c>
      <c r="CT43" s="24">
        <f>-[59]mFlows!CX7</f>
        <v>82.943905999999686</v>
      </c>
      <c r="CU43" s="24">
        <f t="shared" si="6"/>
        <v>-236.34683000000001</v>
      </c>
      <c r="CV43" s="685"/>
      <c r="CW43" s="24">
        <f>-[59]mFlows!CY7</f>
        <v>-131.10916700000018</v>
      </c>
      <c r="CX43" s="24">
        <f>-[59]mFlows!CZ7</f>
        <v>651.79490099999998</v>
      </c>
      <c r="CY43" s="24">
        <f>-[59]mFlows!DA7</f>
        <v>437.95245400000016</v>
      </c>
      <c r="CZ43" s="24">
        <f>-[59]mFlows!DB7</f>
        <v>70.761013999999818</v>
      </c>
      <c r="DA43" s="24">
        <f>-[59]mFlows!DC7</f>
        <v>-266.82718800000004</v>
      </c>
      <c r="DB43" s="24">
        <f>-[59]mFlows!DD7</f>
        <v>240.1215230000002</v>
      </c>
      <c r="DC43" s="24">
        <f>-[59]mFlows!DE7</f>
        <v>161.76809600000024</v>
      </c>
      <c r="DD43" s="24">
        <f>-[59]mFlows!DF7</f>
        <v>32.409791999999754</v>
      </c>
      <c r="DE43" s="24">
        <f>-[59]mFlows!DG7</f>
        <v>36.865340999999688</v>
      </c>
      <c r="DF43" s="24">
        <f>-[59]mFlows!DH7</f>
        <v>-741.78242499999908</v>
      </c>
      <c r="DG43" s="24">
        <f>-[59]mFlows!DI7</f>
        <v>-107.36517500000022</v>
      </c>
      <c r="DH43" s="24">
        <f>-[59]mFlows!DJ7</f>
        <v>-674.29843800000049</v>
      </c>
      <c r="DI43" s="24">
        <f t="shared" si="7"/>
        <v>-289.70927200000028</v>
      </c>
      <c r="DJ43" s="685"/>
      <c r="DK43" s="24">
        <f>-[59]mFlows!DK7</f>
        <v>53.111363000000409</v>
      </c>
      <c r="DL43" s="24">
        <f>-[59]mFlows!DL7</f>
        <v>50.979068999999328</v>
      </c>
      <c r="DM43" s="24">
        <f>-[59]mFlows!DM7</f>
        <v>5.5814550000002328</v>
      </c>
      <c r="DN43" s="24">
        <f>-[59]mFlows!DN7</f>
        <v>-46.028500999999579</v>
      </c>
      <c r="DO43" s="24">
        <f>-[59]mFlows!DO7</f>
        <v>83.018557999999501</v>
      </c>
      <c r="DP43" s="24">
        <f>-[59]mFlows!DP7</f>
        <v>-228.97889299999946</v>
      </c>
      <c r="DQ43" s="24">
        <f>-[59]mFlows!DQ7</f>
        <v>116.86586999999938</v>
      </c>
      <c r="DR43" s="24">
        <f>-[59]mFlows!DR7</f>
        <v>-691.59894299999939</v>
      </c>
      <c r="DS43" s="24">
        <f>-[59]mFlows!DS7</f>
        <v>-407.40634500000021</v>
      </c>
      <c r="DT43" s="24">
        <f>-[59]mFlows!DT7</f>
        <v>-511.55298500000009</v>
      </c>
      <c r="DU43" s="24">
        <f>-[59]mFlows!DU7</f>
        <v>-248.36964499999993</v>
      </c>
      <c r="DV43" s="24">
        <f>-[59]mFlows!DV7</f>
        <v>505.40520599999945</v>
      </c>
      <c r="DW43" s="24">
        <f t="shared" si="8"/>
        <v>-1318.9737910000003</v>
      </c>
      <c r="DX43" s="685"/>
      <c r="DY43" s="24">
        <f>-[59]mFlows!DW7</f>
        <v>-508.26243599999964</v>
      </c>
      <c r="DZ43" s="24">
        <f>-[59]mFlows!DX7</f>
        <v>260.27046900000028</v>
      </c>
      <c r="EA43" s="24">
        <f>-[59]mFlows!DY7</f>
        <v>-544.73995999999988</v>
      </c>
      <c r="EB43" s="24">
        <f>-[59]mFlows!DZ7</f>
        <v>-215.51321699999994</v>
      </c>
      <c r="EC43" s="24">
        <f>-[59]mFlows!EA7</f>
        <v>-560.81399600000077</v>
      </c>
      <c r="ED43" s="24">
        <f>-[59]mFlows!EB7</f>
        <v>-534.07500199999913</v>
      </c>
      <c r="EE43" s="24">
        <f>-[59]mFlows!EC7</f>
        <v>-108.34919900000023</v>
      </c>
      <c r="EF43" s="24">
        <f>-[59]mFlows!ED7</f>
        <v>-70.377923000000351</v>
      </c>
      <c r="EG43" s="24">
        <f>-[59]mFlows!EE7</f>
        <v>205.11095400000011</v>
      </c>
      <c r="EH43" s="24">
        <f>-[59]mFlows!EF7</f>
        <v>659.5473203099998</v>
      </c>
      <c r="EI43" s="24">
        <f>-[59]mFlows!EG7</f>
        <v>453.89166400000045</v>
      </c>
      <c r="EJ43" s="24">
        <f>-[59]mFlows!EH7</f>
        <v>550.86239514999954</v>
      </c>
      <c r="EK43" s="24">
        <f t="shared" si="9"/>
        <v>-412.44893053999965</v>
      </c>
      <c r="EL43" s="685"/>
      <c r="EM43" s="24">
        <f>-[59]mFlows!EI7</f>
        <v>-41.967349789999048</v>
      </c>
      <c r="EN43" s="24">
        <f>-[59]mFlows!EJ7</f>
        <v>864.7158631899996</v>
      </c>
      <c r="EO43" s="24">
        <f>-[59]mFlows!EK7</f>
        <v>511.94099025999992</v>
      </c>
      <c r="EP43" s="24">
        <f>-[59]mFlows!EL7</f>
        <v>-569.02768463000041</v>
      </c>
      <c r="EQ43" s="24">
        <f>-[59]mFlows!EM7</f>
        <v>149.18091386000071</v>
      </c>
      <c r="ER43" s="24">
        <f>-[59]mFlows!EN7</f>
        <v>478.19332750999956</v>
      </c>
      <c r="ES43" s="24">
        <f>-[59]mFlows!EO7</f>
        <v>63.841403370010426</v>
      </c>
      <c r="ET43" s="24">
        <f>-[59]mFlows!EP7</f>
        <v>337.91876457999513</v>
      </c>
      <c r="EU43" s="24">
        <f>-[59]mFlows!EQ7</f>
        <v>-84.251393200005623</v>
      </c>
      <c r="EV43" s="24">
        <f>-[59]mFlows!ER7</f>
        <v>-26.196054039999581</v>
      </c>
      <c r="EW43" s="24">
        <f>-[59]mFlows!ES7</f>
        <v>-17.43760218000034</v>
      </c>
      <c r="EX43" s="24">
        <f>-[59]mFlows!ET7</f>
        <v>1135.1207602100001</v>
      </c>
      <c r="EY43" s="24">
        <f t="shared" si="10"/>
        <v>2802.0319391400008</v>
      </c>
      <c r="EZ43" s="685"/>
      <c r="FA43" s="24">
        <f>-[59]mFlows!EU7</f>
        <v>-344.66273811999514</v>
      </c>
      <c r="FB43" s="24">
        <f>-[59]mFlows!EV7</f>
        <v>-386.81675751000478</v>
      </c>
      <c r="FC43" s="24">
        <f>-[59]mFlows!EW7</f>
        <v>204.0589513000001</v>
      </c>
      <c r="FD43" s="24">
        <f>-[59]mFlows!EX7</f>
        <v>-533.12295450000022</v>
      </c>
      <c r="FE43" s="24">
        <f>-[59]mFlows!EY7</f>
        <v>-455.95272264999994</v>
      </c>
      <c r="FF43" s="24">
        <f>-[59]mFlows!EZ7</f>
        <v>88.069492649999916</v>
      </c>
      <c r="FG43" s="24">
        <f>-[59]mFlows!FA7</f>
        <v>179.82881184000018</v>
      </c>
      <c r="FH43" s="24">
        <f>-[59]mFlows!FB7</f>
        <v>-480.85320789000025</v>
      </c>
      <c r="FI43" s="24">
        <f>-[59]mFlows!FC7</f>
        <v>-96.123576259999709</v>
      </c>
      <c r="FJ43" s="24">
        <f>-[59]mFlows!FD7</f>
        <v>48.50526391999972</v>
      </c>
      <c r="FK43" s="24">
        <f>-[59]mFlows!FE7</f>
        <v>370.31021168000041</v>
      </c>
      <c r="FL43" s="24">
        <f>-[59]mFlows!FF7</f>
        <v>564.96993152999971</v>
      </c>
      <c r="FM43" s="24">
        <f t="shared" si="11"/>
        <v>-841.78929401000028</v>
      </c>
    </row>
    <row r="44" spans="2:169" x14ac:dyDescent="0.25">
      <c r="B44" s="114" t="s">
        <v>741</v>
      </c>
    </row>
    <row r="45" spans="2:169" x14ac:dyDescent="0.25">
      <c r="B45" s="114" t="s">
        <v>742</v>
      </c>
    </row>
    <row r="46" spans="2:169" x14ac:dyDescent="0.25">
      <c r="B46" s="114" t="s">
        <v>743</v>
      </c>
    </row>
    <row r="47" spans="2:169" x14ac:dyDescent="0.25">
      <c r="B47" s="114" t="s">
        <v>730</v>
      </c>
    </row>
    <row r="48" spans="2:169" x14ac:dyDescent="0.25">
      <c r="B48" s="114" t="s">
        <v>744</v>
      </c>
    </row>
  </sheetData>
  <mergeCells count="12">
    <mergeCell ref="EM5:EY5"/>
    <mergeCell ref="FA5:FM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M53"/>
  <sheetViews>
    <sheetView zoomScaleNormal="100" workbookViewId="0">
      <pane xSplit="2" ySplit="6" topLeftCell="C37" activePane="bottomRight" state="frozen"/>
      <selection activeCell="D4" sqref="D4:M4"/>
      <selection pane="topRight" activeCell="D4" sqref="D4:M4"/>
      <selection pane="bottomLeft" activeCell="D4" sqref="D4:M4"/>
      <selection pane="bottomRight" activeCell="C45" sqref="C4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705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f>-[58]StatisticDisc!R206</f>
        <v>-370.77458562504535</v>
      </c>
      <c r="D7" s="542">
        <f>-[58]StatisticDisc!S206</f>
        <v>994.3723500119529</v>
      </c>
      <c r="E7" s="542">
        <f>-[58]StatisticDisc!T206</f>
        <v>627.7789726368012</v>
      </c>
      <c r="F7" s="542">
        <f>-[58]StatisticDisc!U206</f>
        <v>-258.25046936711169</v>
      </c>
      <c r="G7" s="542">
        <f>-[58]StatisticDisc!V206</f>
        <v>407.476701058971</v>
      </c>
      <c r="H7" s="542">
        <f>-[58]StatisticDisc!W206</f>
        <v>1095.7065685467962</v>
      </c>
      <c r="I7" s="542">
        <f>-[58]StatisticDisc!X206</f>
        <v>222.59337503725419</v>
      </c>
      <c r="J7" s="542">
        <f>-[58]StatisticDisc!Y206</f>
        <v>958.25393891661088</v>
      </c>
      <c r="K7" s="542">
        <f>-[58]StatisticDisc!Z206</f>
        <v>970.58432138113767</v>
      </c>
      <c r="L7" s="542">
        <f>-[58]StatisticDisc!AA206</f>
        <v>1027.2558991825395</v>
      </c>
      <c r="M7" s="542">
        <f>-[58]StatisticDisc!AB206</f>
        <v>1268.2116057595713</v>
      </c>
      <c r="N7" s="542">
        <f>-[58]StatisticDisc!AC206</f>
        <v>1959.4287841008149</v>
      </c>
      <c r="O7" s="542">
        <f t="shared" ref="O7:O44" si="0">+SUM(C7:N7)</f>
        <v>8902.6374616402918</v>
      </c>
      <c r="P7" s="573"/>
      <c r="Q7" s="542">
        <f>-[58]StatisticDisc!AD206</f>
        <v>-47.75976480204281</v>
      </c>
      <c r="R7" s="542">
        <f>-[58]StatisticDisc!AE206</f>
        <v>910.57137370104033</v>
      </c>
      <c r="S7" s="542">
        <f>-[58]StatisticDisc!AF206</f>
        <v>558.94792837762338</v>
      </c>
      <c r="T7" s="542">
        <f>-[58]StatisticDisc!AG206</f>
        <v>320.06386347516536</v>
      </c>
      <c r="U7" s="542">
        <f>-[58]StatisticDisc!AH206</f>
        <v>543.78534488611808</v>
      </c>
      <c r="V7" s="542">
        <f>-[58]StatisticDisc!AI206</f>
        <v>862.33345178087734</v>
      </c>
      <c r="W7" s="542">
        <f>-[58]StatisticDisc!AJ206</f>
        <v>810.72023672265186</v>
      </c>
      <c r="X7" s="542">
        <f>-[58]StatisticDisc!AK206</f>
        <v>1034.7759947772538</v>
      </c>
      <c r="Y7" s="542">
        <f>-[58]StatisticDisc!AL206</f>
        <v>900.44579099105249</v>
      </c>
      <c r="Z7" s="542">
        <f>-[58]StatisticDisc!AM206</f>
        <v>1125.993029059684</v>
      </c>
      <c r="AA7" s="542">
        <f>-[58]StatisticDisc!AN206</f>
        <v>1293.3682923204838</v>
      </c>
      <c r="AB7" s="542">
        <f>-[58]StatisticDisc!AO206</f>
        <v>2295.0784399061904</v>
      </c>
      <c r="AC7" s="542">
        <f t="shared" ref="AC7:AC44" si="1">+SUM(Q7:AB7)</f>
        <v>10608.323981196098</v>
      </c>
      <c r="AD7" s="573"/>
      <c r="AE7" s="542">
        <f>-[58]StatisticDisc!AP206</f>
        <v>-396.30158649619261</v>
      </c>
      <c r="AF7" s="542">
        <f>-[58]StatisticDisc!AQ206</f>
        <v>365.00650501196992</v>
      </c>
      <c r="AG7" s="542">
        <f>-[58]StatisticDisc!AR206</f>
        <v>800.1344743587224</v>
      </c>
      <c r="AH7" s="542">
        <f>-[58]StatisticDisc!AS206</f>
        <v>-302.32865445697144</v>
      </c>
      <c r="AI7" s="542">
        <f>-[58]StatisticDisc!AT206</f>
        <v>741.60817221050638</v>
      </c>
      <c r="AJ7" s="542">
        <f>-[58]StatisticDisc!AU206</f>
        <v>872.71339337847439</v>
      </c>
      <c r="AK7" s="542">
        <f>-[58]StatisticDisc!AV206</f>
        <v>-182.07776305532934</v>
      </c>
      <c r="AL7" s="542">
        <f>-[58]StatisticDisc!AW206</f>
        <v>316.80850472873544</v>
      </c>
      <c r="AM7" s="542">
        <f>-[58]StatisticDisc!AX206</f>
        <v>367.2590769946105</v>
      </c>
      <c r="AN7" s="542">
        <f>-[58]StatisticDisc!AY206</f>
        <v>739.38644521185779</v>
      </c>
      <c r="AO7" s="542">
        <f>-[58]StatisticDisc!AZ206</f>
        <v>413.32921108720529</v>
      </c>
      <c r="AP7" s="542">
        <f>-[58]StatisticDisc!BA206</f>
        <v>2742.2429351395813</v>
      </c>
      <c r="AQ7" s="542">
        <f t="shared" ref="AQ7:AQ44" si="2">+SUM(AE7:AP7)</f>
        <v>6477.7807141131698</v>
      </c>
      <c r="AR7" s="573"/>
      <c r="AS7" s="542">
        <f>-[58]StatisticDisc!BB206</f>
        <v>-261.18279135039234</v>
      </c>
      <c r="AT7" s="542">
        <f>-[58]StatisticDisc!BC206</f>
        <v>641.46254189783053</v>
      </c>
      <c r="AU7" s="542">
        <f>-[58]StatisticDisc!BD206</f>
        <v>962.88354598807223</v>
      </c>
      <c r="AV7" s="542">
        <f>-[58]StatisticDisc!BE206</f>
        <v>25.888976093588553</v>
      </c>
      <c r="AW7" s="542">
        <f>-[58]StatisticDisc!BF206</f>
        <v>158.27631023221011</v>
      </c>
      <c r="AX7" s="542">
        <f>-[58]StatisticDisc!BG206</f>
        <v>674.20340662972922</v>
      </c>
      <c r="AY7" s="542">
        <f>-[58]StatisticDisc!BH206</f>
        <v>392.89771625189337</v>
      </c>
      <c r="AZ7" s="542">
        <f>-[58]StatisticDisc!BI206</f>
        <v>470.23942001188834</v>
      </c>
      <c r="BA7" s="542">
        <f>-[58]StatisticDisc!BJ206</f>
        <v>823.012183801834</v>
      </c>
      <c r="BB7" s="542">
        <f>-[58]StatisticDisc!BK206</f>
        <v>467.15118861954215</v>
      </c>
      <c r="BC7" s="542">
        <f>-[58]StatisticDisc!BL206</f>
        <v>1067.3969668440877</v>
      </c>
      <c r="BD7" s="542">
        <f>-[58]StatisticDisc!BM206</f>
        <v>2092.7007670732019</v>
      </c>
      <c r="BE7" s="542">
        <f t="shared" ref="BE7:BE44" si="3">+SUM(AS7:BD7)</f>
        <v>7514.9302320934858</v>
      </c>
      <c r="BF7" s="573"/>
      <c r="BG7" s="542">
        <f>-[58]StatisticDisc!BN206</f>
        <v>-275.59498010165862</v>
      </c>
      <c r="BH7" s="542">
        <f>-[58]StatisticDisc!BO206</f>
        <v>608.46770864541827</v>
      </c>
      <c r="BI7" s="542">
        <f>-[58]StatisticDisc!BP206</f>
        <v>1073.8474132790977</v>
      </c>
      <c r="BJ7" s="542">
        <f>-[58]StatisticDisc!BQ206</f>
        <v>-27.175031769257203</v>
      </c>
      <c r="BK7" s="542">
        <f>-[58]StatisticDisc!BR206</f>
        <v>283.07154640049839</v>
      </c>
      <c r="BL7" s="542">
        <f>-[58]StatisticDisc!BS206</f>
        <v>535.38900021858103</v>
      </c>
      <c r="BM7" s="542">
        <f>-[58]StatisticDisc!BT206</f>
        <v>-212.58024052452538</v>
      </c>
      <c r="BN7" s="542">
        <f>-[58]StatisticDisc!BU206</f>
        <v>369.9366877171642</v>
      </c>
      <c r="BO7" s="542">
        <f>-[58]StatisticDisc!BV206</f>
        <v>324.48380060901195</v>
      </c>
      <c r="BP7" s="542">
        <f>-[58]StatisticDisc!BW206</f>
        <v>667.84455062729035</v>
      </c>
      <c r="BQ7" s="542">
        <f>-[58]StatisticDisc!BX206</f>
        <v>701.4818438571333</v>
      </c>
      <c r="BR7" s="542">
        <f>-[58]StatisticDisc!BY206</f>
        <v>2563.1083642192125</v>
      </c>
      <c r="BS7" s="542">
        <f t="shared" ref="BS7:BS44" si="4">+SUM(BG7:BR7)</f>
        <v>6612.2806631779658</v>
      </c>
      <c r="BT7" s="573"/>
      <c r="BU7" s="542">
        <f>-[58]StatisticDisc!BZ206</f>
        <v>-260.60237699951767</v>
      </c>
      <c r="BV7" s="542">
        <f>-[58]StatisticDisc!CA206</f>
        <v>460.74770944176908</v>
      </c>
      <c r="BW7" s="542">
        <f>-[58]StatisticDisc!CB206</f>
        <v>843.53818163596634</v>
      </c>
      <c r="BX7" s="542">
        <f>-[58]StatisticDisc!CC206</f>
        <v>156.92334860640858</v>
      </c>
      <c r="BY7" s="542">
        <f>-[58]StatisticDisc!CD206</f>
        <v>199.88896644905662</v>
      </c>
      <c r="BZ7" s="542">
        <f>-[58]StatisticDisc!CE206</f>
        <v>288.97139502669279</v>
      </c>
      <c r="CA7" s="542">
        <f>-[58]StatisticDisc!CF206</f>
        <v>124.16507293463519</v>
      </c>
      <c r="CB7" s="542">
        <f>-[58]StatisticDisc!CG206</f>
        <v>354.59748278681718</v>
      </c>
      <c r="CC7" s="542">
        <f>-[58]StatisticDisc!CH206</f>
        <v>363.47586358000763</v>
      </c>
      <c r="CD7" s="542">
        <f>-[58]StatisticDisc!CI206</f>
        <v>193.80376665866788</v>
      </c>
      <c r="CE7" s="542">
        <f>-[58]StatisticDisc!CJ206</f>
        <v>120.44805910203922</v>
      </c>
      <c r="CF7" s="542">
        <f>-[58]StatisticDisc!CK206</f>
        <v>1515.2745742845377</v>
      </c>
      <c r="CG7" s="542">
        <f t="shared" ref="CG7:CG44" si="5">+SUM(BU7:CF7)</f>
        <v>4361.2320435070806</v>
      </c>
      <c r="CH7" s="573"/>
      <c r="CI7" s="542">
        <f>-[58]StatisticDisc!CL206</f>
        <v>-12.624574765887701</v>
      </c>
      <c r="CJ7" s="542">
        <f>-[58]StatisticDisc!CM206</f>
        <v>365.4710250097005</v>
      </c>
      <c r="CK7" s="542">
        <f>-[58]StatisticDisc!CN206</f>
        <v>271.55167781895216</v>
      </c>
      <c r="CL7" s="542">
        <f>-[58]StatisticDisc!CO206</f>
        <v>-78.302821495512035</v>
      </c>
      <c r="CM7" s="542">
        <f>-[58]StatisticDisc!CP206</f>
        <v>241.86097256190214</v>
      </c>
      <c r="CN7" s="542">
        <f>-[58]StatisticDisc!CQ206</f>
        <v>651.63365980004846</v>
      </c>
      <c r="CO7" s="542">
        <f>-[58]StatisticDisc!CR206</f>
        <v>696.87821567149717</v>
      </c>
      <c r="CP7" s="542">
        <f>-[58]StatisticDisc!CS206</f>
        <v>275.0887221626972</v>
      </c>
      <c r="CQ7" s="542">
        <f>-[58]StatisticDisc!CT206</f>
        <v>549.08113840900319</v>
      </c>
      <c r="CR7" s="542">
        <f>-[58]StatisticDisc!CU206</f>
        <v>218.0793994977862</v>
      </c>
      <c r="CS7" s="542">
        <f>-[58]StatisticDisc!CV206</f>
        <v>429.32208087221829</v>
      </c>
      <c r="CT7" s="542">
        <f>-[58]StatisticDisc!CW206</f>
        <v>2560.462497921586</v>
      </c>
      <c r="CU7" s="542">
        <f t="shared" ref="CU7:CU44" si="6">+SUM(CI7:CT7)</f>
        <v>6168.5019934639913</v>
      </c>
      <c r="CV7" s="573"/>
      <c r="CW7" s="542">
        <f>-[58]StatisticDisc!CX206</f>
        <v>-137.48490452021611</v>
      </c>
      <c r="CX7" s="542">
        <f>-[58]StatisticDisc!CY206</f>
        <v>427.68581845348763</v>
      </c>
      <c r="CY7" s="542">
        <f>-[58]StatisticDisc!CZ206</f>
        <v>-90.130362477505969</v>
      </c>
      <c r="CZ7" s="542">
        <f>-[58]StatisticDisc!DA206</f>
        <v>540.43819177273531</v>
      </c>
      <c r="DA7" s="542">
        <f>-[58]StatisticDisc!DB206</f>
        <v>1545.7384691690818</v>
      </c>
      <c r="DB7" s="542">
        <f>-[58]StatisticDisc!DC206</f>
        <v>1045.004545459532</v>
      </c>
      <c r="DC7" s="542">
        <f>-[58]StatisticDisc!DD206</f>
        <v>744.17911847744722</v>
      </c>
      <c r="DD7" s="542">
        <f>-[58]StatisticDisc!DE206</f>
        <v>776.50419523569394</v>
      </c>
      <c r="DE7" s="542">
        <f>-[58]StatisticDisc!DF206</f>
        <v>-134.3027114482918</v>
      </c>
      <c r="DF7" s="542">
        <f>-[58]StatisticDisc!DG206</f>
        <v>618.82964320247606</v>
      </c>
      <c r="DG7" s="542">
        <f>-[58]StatisticDisc!DH206</f>
        <v>447.75712217208752</v>
      </c>
      <c r="DH7" s="542">
        <f>-[58]StatisticDisc!DI206</f>
        <v>1888.1212132464489</v>
      </c>
      <c r="DI7" s="542">
        <f t="shared" ref="DI7:DI44" si="7">+SUM(CW7:DH7)</f>
        <v>7672.3403387429762</v>
      </c>
      <c r="DJ7" s="573"/>
      <c r="DK7" s="542">
        <f>-[58]StatisticDisc!DJ206</f>
        <v>97.955021430079341</v>
      </c>
      <c r="DL7" s="542">
        <f>-[58]StatisticDisc!DK206</f>
        <v>438.0856302656257</v>
      </c>
      <c r="DM7" s="542">
        <f>-[58]StatisticDisc!DL206</f>
        <v>-12.84855155299465</v>
      </c>
      <c r="DN7" s="542">
        <f>-[58]StatisticDisc!DM206</f>
        <v>-86.640117490718694</v>
      </c>
      <c r="DO7" s="542">
        <f>-[58]StatisticDisc!DN206</f>
        <v>391.01382665467918</v>
      </c>
      <c r="DP7" s="542">
        <f>-[58]StatisticDisc!DO206</f>
        <v>278.91488762232302</v>
      </c>
      <c r="DQ7" s="542">
        <f>-[58]StatisticDisc!DP206</f>
        <v>410.33724645007305</v>
      </c>
      <c r="DR7" s="542">
        <f>-[58]StatisticDisc!DQ206</f>
        <v>570.96044901913365</v>
      </c>
      <c r="DS7" s="542">
        <f>-[58]StatisticDisc!DR206</f>
        <v>-348.63814658664842</v>
      </c>
      <c r="DT7" s="542">
        <f>-[58]StatisticDisc!DS206</f>
        <v>379.45559929459614</v>
      </c>
      <c r="DU7" s="542">
        <f>-[58]StatisticDisc!DT206</f>
        <v>-8.3608256965339933</v>
      </c>
      <c r="DV7" s="542">
        <f>-[58]StatisticDisc!DU206</f>
        <v>2291.5364814847508</v>
      </c>
      <c r="DW7" s="542">
        <f t="shared" ref="DW7:DW44" si="8">+SUM(DK7:DV7)</f>
        <v>4401.7715008943651</v>
      </c>
      <c r="DX7" s="573"/>
      <c r="DY7" s="542">
        <f>-[58]StatisticDisc!DV206</f>
        <v>-480.91048451772645</v>
      </c>
      <c r="DZ7" s="542">
        <f>-[58]StatisticDisc!DW206</f>
        <v>645.47629831589575</v>
      </c>
      <c r="EA7" s="542">
        <f>-[58]StatisticDisc!DX206</f>
        <v>-283.44534274430362</v>
      </c>
      <c r="EB7" s="542">
        <f>-[58]StatisticDisc!DY206</f>
        <v>-224.67645430119546</v>
      </c>
      <c r="EC7" s="542">
        <f>-[58]StatisticDisc!DZ206</f>
        <v>-406.63948681431384</v>
      </c>
      <c r="ED7" s="542">
        <f>-[58]StatisticDisc!EA206</f>
        <v>469.43005924659337</v>
      </c>
      <c r="EE7" s="542">
        <f>-[58]StatisticDisc!EB206</f>
        <v>-65.075507790628762</v>
      </c>
      <c r="EF7" s="542">
        <f>-[58]StatisticDisc!EC206</f>
        <v>90.248000537849293</v>
      </c>
      <c r="EG7" s="542">
        <f>-[58]StatisticDisc!ED206</f>
        <v>26.490141807127884</v>
      </c>
      <c r="EH7" s="542">
        <f>-[58]StatisticDisc!EE206</f>
        <v>293.97485797726563</v>
      </c>
      <c r="EI7" s="542">
        <f>-[58]StatisticDisc!EF206</f>
        <v>566.80016413704266</v>
      </c>
      <c r="EJ7" s="542">
        <f>-[58]StatisticDisc!EG206</f>
        <v>1341.4583512154798</v>
      </c>
      <c r="EK7" s="542">
        <f t="shared" ref="EK7:EK44" si="9">+SUM(DY7:EJ7)</f>
        <v>1973.1305970690862</v>
      </c>
      <c r="EL7" s="573"/>
      <c r="EM7" s="542">
        <f>-[58]StatisticDisc!EH206</f>
        <v>-272.86968298404304</v>
      </c>
      <c r="EN7" s="542">
        <f>-[58]StatisticDisc!EI206</f>
        <v>803.07974738213602</v>
      </c>
      <c r="EO7" s="542">
        <f>-[58]StatisticDisc!EJ206</f>
        <v>249.87871415805353</v>
      </c>
      <c r="EP7" s="542">
        <f>-[58]StatisticDisc!EK206</f>
        <v>-493.51335769277921</v>
      </c>
      <c r="EQ7" s="542">
        <f>-[58]StatisticDisc!EL206</f>
        <v>651.85715355822185</v>
      </c>
      <c r="ER7" s="542">
        <f>-[58]StatisticDisc!EM206</f>
        <v>525.58078517961803</v>
      </c>
      <c r="ES7" s="542">
        <f>-[58]StatisticDisc!EN206</f>
        <v>688.11537117384796</v>
      </c>
      <c r="ET7" s="542">
        <f>-[58]StatisticDisc!EO206</f>
        <v>719.39387992585398</v>
      </c>
      <c r="EU7" s="542">
        <f>-[58]StatisticDisc!EP206</f>
        <v>381.2218716553748</v>
      </c>
      <c r="EV7" s="542">
        <f>-[58]StatisticDisc!EQ206</f>
        <v>614.94274911763387</v>
      </c>
      <c r="EW7" s="542">
        <f>-[58]StatisticDisc!ER206</f>
        <v>983.49269345952985</v>
      </c>
      <c r="EX7" s="542">
        <f>-[58]StatisticDisc!ES206</f>
        <v>1464.6367284251014</v>
      </c>
      <c r="EY7" s="542">
        <f t="shared" ref="EY7:EY44" si="10">+SUM(EM7:EX7)</f>
        <v>6315.81665335855</v>
      </c>
      <c r="EZ7" s="573"/>
      <c r="FA7" s="542">
        <f>-[58]StatisticDisc!ET206</f>
        <v>122.23899413005643</v>
      </c>
      <c r="FB7" s="542">
        <f>-[58]StatisticDisc!EU206</f>
        <v>-148.87488013270422</v>
      </c>
      <c r="FC7" s="542">
        <f>-[58]StatisticDisc!EV206</f>
        <v>-37.18943390522054</v>
      </c>
      <c r="FD7" s="542">
        <f>-[58]StatisticDisc!EW206</f>
        <v>-455.83839654331837</v>
      </c>
      <c r="FE7" s="542">
        <f>-[58]StatisticDisc!EX206</f>
        <v>155.86372142526147</v>
      </c>
      <c r="FF7" s="542">
        <f>-[58]StatisticDisc!EY206</f>
        <v>172.00550197759867</v>
      </c>
      <c r="FG7" s="542">
        <f>-[58]StatisticDisc!EZ206</f>
        <v>209.60062467058242</v>
      </c>
      <c r="FH7" s="542">
        <f>-[58]StatisticDisc!FA206</f>
        <v>388.09846428839728</v>
      </c>
      <c r="FI7" s="542">
        <f>-[58]StatisticDisc!FB206</f>
        <v>254.30299118051812</v>
      </c>
      <c r="FJ7" s="542">
        <f>-[58]StatisticDisc!FC206</f>
        <v>252.81467264801086</v>
      </c>
      <c r="FK7" s="542">
        <f>-[58]StatisticDisc!FD206</f>
        <v>937.1947452733084</v>
      </c>
      <c r="FL7" s="542">
        <f>-[58]StatisticDisc!FE206</f>
        <v>1548.5998401359145</v>
      </c>
      <c r="FM7" s="542">
        <f t="shared" ref="FM7:FM44" si="11">+SUM(FA7:FL7)</f>
        <v>3398.8168451484053</v>
      </c>
    </row>
    <row r="8" spans="2:169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</row>
    <row r="9" spans="2:169" ht="15.75" x14ac:dyDescent="0.25">
      <c r="B9" s="689" t="s">
        <v>618</v>
      </c>
      <c r="C9" s="518">
        <f>+[62]Amortizaciones!S64+[62]Amortizaciones!S97+[62]Amortizaciones!S98+[62]Amortizaciones!S99</f>
        <v>35.944328779999999</v>
      </c>
      <c r="D9" s="518">
        <f>+[62]Amortizaciones!T64+[62]Amortizaciones!T97+[62]Amortizaciones!T98+[62]Amortizaciones!T99</f>
        <v>202.88732102</v>
      </c>
      <c r="E9" s="518">
        <f>+[62]Amortizaciones!U64+[62]Amortizaciones!U97+[62]Amortizaciones!U98+[62]Amortizaciones!U99</f>
        <v>54.592884369999993</v>
      </c>
      <c r="F9" s="518">
        <f>+[62]Amortizaciones!V64+[62]Amortizaciones!V97+[62]Amortizaciones!V98+[62]Amortizaciones!V99</f>
        <v>25.859895340000005</v>
      </c>
      <c r="G9" s="518">
        <f>+[62]Amortizaciones!W64+[62]Amortizaciones!W97+[62]Amortizaciones!W98+[62]Amortizaciones!W99</f>
        <v>33.573079879999995</v>
      </c>
      <c r="H9" s="518">
        <f>+[62]Amortizaciones!X64+[62]Amortizaciones!X97+[62]Amortizaciones!X98+[62]Amortizaciones!X99</f>
        <v>2.7473743400000004</v>
      </c>
      <c r="I9" s="518">
        <f>+[62]Amortizaciones!Y64+[62]Amortizaciones!Y97+[62]Amortizaciones!Y98+[62]Amortizaciones!Y99</f>
        <v>40.18888536</v>
      </c>
      <c r="J9" s="518">
        <f>+[62]Amortizaciones!Z64+[62]Amortizaciones!Z97+[62]Amortizaciones!Z98+[62]Amortizaciones!Z99</f>
        <v>154.35812055000002</v>
      </c>
      <c r="K9" s="518">
        <f>+[62]Amortizaciones!AA64+[62]Amortizaciones!AA97+[62]Amortizaciones!AA98+[62]Amortizaciones!AA99</f>
        <v>88.560317460000007</v>
      </c>
      <c r="L9" s="518">
        <f>+[62]Amortizaciones!AB64+[62]Amortizaciones!AB97+[62]Amortizaciones!AB98+[62]Amortizaciones!AB99</f>
        <v>276.39225886999998</v>
      </c>
      <c r="M9" s="518">
        <f>+[62]Amortizaciones!AC64+[62]Amortizaciones!AC97+[62]Amortizaciones!AC98+[62]Amortizaciones!AC99</f>
        <v>3.3413548900000003</v>
      </c>
      <c r="N9" s="518">
        <f>+[62]Amortizaciones!AD64+[62]Amortizaciones!AD97+[62]Amortizaciones!AD98+[62]Amortizaciones!AD99</f>
        <v>82.952693329999988</v>
      </c>
      <c r="O9" s="518">
        <f t="shared" si="0"/>
        <v>1001.39851419</v>
      </c>
      <c r="P9" s="519"/>
      <c r="Q9" s="518">
        <f>+[62]Amortizaciones!AE64+[62]Amortizaciones!AE97+[62]Amortizaciones!AE98+[62]Amortizaciones!AE99</f>
        <v>5.9646760700000003</v>
      </c>
      <c r="R9" s="518">
        <f>+[62]Amortizaciones!AF64+[62]Amortizaciones!AF97+[62]Amortizaciones!AF98+[62]Amortizaciones!AF99</f>
        <v>352.29102031000002</v>
      </c>
      <c r="S9" s="518">
        <f>+[62]Amortizaciones!AG64+[62]Amortizaciones!AG97+[62]Amortizaciones!AG98+[62]Amortizaciones!AG99</f>
        <v>5.0603965300000002</v>
      </c>
      <c r="T9" s="518">
        <f>+[62]Amortizaciones!AH64+[62]Amortizaciones!AH97+[62]Amortizaciones!AH98+[62]Amortizaciones!AH99</f>
        <v>106.64366514999998</v>
      </c>
      <c r="U9" s="518">
        <f>+[62]Amortizaciones!AI64+[62]Amortizaciones!AI97+[62]Amortizaciones!AI98+[62]Amortizaciones!AI99</f>
        <v>139.03682223000001</v>
      </c>
      <c r="V9" s="518">
        <f>+[62]Amortizaciones!AJ64+[62]Amortizaciones!AJ97+[62]Amortizaciones!AJ98+[62]Amortizaciones!AJ99</f>
        <v>426.42715808999998</v>
      </c>
      <c r="W9" s="518">
        <f>+[62]Amortizaciones!AK64+[62]Amortizaciones!AK97+[62]Amortizaciones!AK98+[62]Amortizaciones!AK99</f>
        <v>307.22723433999994</v>
      </c>
      <c r="X9" s="518">
        <f>+[62]Amortizaciones!AL64+[62]Amortizaciones!AL97+[62]Amortizaciones!AL98+[62]Amortizaciones!AL99</f>
        <v>121.76866896</v>
      </c>
      <c r="Y9" s="518">
        <f>+[62]Amortizaciones!AM64+[62]Amortizaciones!AM97+[62]Amortizaciones!AM98+[62]Amortizaciones!AM99</f>
        <v>29.672683119999999</v>
      </c>
      <c r="Z9" s="518">
        <f>+[62]Amortizaciones!AN64+[62]Amortizaciones!AN97+[62]Amortizaciones!AN98+[62]Amortizaciones!AN99</f>
        <v>30.121860219999999</v>
      </c>
      <c r="AA9" s="518">
        <f>+[62]Amortizaciones!AO64+[62]Amortizaciones!AO97+[62]Amortizaciones!AO98+[62]Amortizaciones!AO99</f>
        <v>51.45247393999999</v>
      </c>
      <c r="AB9" s="518">
        <f>+[62]Amortizaciones!AP64+[62]Amortizaciones!AP97+[62]Amortizaciones!AP98+[62]Amortizaciones!AP99</f>
        <v>417.49874911000001</v>
      </c>
      <c r="AC9" s="518">
        <f t="shared" si="1"/>
        <v>1993.16540807</v>
      </c>
      <c r="AD9" s="519"/>
      <c r="AE9" s="518">
        <f>+[62]Amortizaciones!AQ64+[62]Amortizaciones!AQ97+[62]Amortizaciones!AQ98+[62]Amortizaciones!AQ99</f>
        <v>51.636769550000004</v>
      </c>
      <c r="AF9" s="518">
        <f>+[62]Amortizaciones!AR64+[62]Amortizaciones!AR97+[62]Amortizaciones!AR98+[62]Amortizaciones!AR99</f>
        <v>604.80149125999992</v>
      </c>
      <c r="AG9" s="518">
        <f>+[62]Amortizaciones!AS64+[62]Amortizaciones!AS97+[62]Amortizaciones!AS98+[62]Amortizaciones!AS99</f>
        <v>722.32889595999995</v>
      </c>
      <c r="AH9" s="518">
        <f>+[62]Amortizaciones!AT64+[62]Amortizaciones!AT97+[62]Amortizaciones!AT98+[62]Amortizaciones!AT99</f>
        <v>418.63033679</v>
      </c>
      <c r="AI9" s="518">
        <f>+[62]Amortizaciones!AU64+[62]Amortizaciones!AU97+[62]Amortizaciones!AU98+[62]Amortizaciones!AU99</f>
        <v>39.08735579999999</v>
      </c>
      <c r="AJ9" s="518">
        <f>+[62]Amortizaciones!AV64+[62]Amortizaciones!AV97+[62]Amortizaciones!AV98+[62]Amortizaciones!AV99</f>
        <v>226.48860106000001</v>
      </c>
      <c r="AK9" s="518">
        <f>+[62]Amortizaciones!AW64+[62]Amortizaciones!AW97+[62]Amortizaciones!AW98+[62]Amortizaciones!AW99</f>
        <v>68.347752960000008</v>
      </c>
      <c r="AL9" s="518">
        <f>+[62]Amortizaciones!AX64+[62]Amortizaciones!AX97+[62]Amortizaciones!AX98+[62]Amortizaciones!AX99</f>
        <v>68.057566970000011</v>
      </c>
      <c r="AM9" s="518">
        <f>+[62]Amortizaciones!AY64+[62]Amortizaciones!AY97+[62]Amortizaciones!AY98+[62]Amortizaciones!AY99</f>
        <v>67.846361389999998</v>
      </c>
      <c r="AN9" s="518">
        <f>+[62]Amortizaciones!AZ64+[62]Amortizaciones!AZ97+[62]Amortizaciones!AZ98+[62]Amortizaciones!AZ99</f>
        <v>7.3444401399999997</v>
      </c>
      <c r="AO9" s="518">
        <f>+[62]Amortizaciones!BA64+[62]Amortizaciones!BA97+[62]Amortizaciones!BA98+[62]Amortizaciones!BA99</f>
        <v>306.20603363000004</v>
      </c>
      <c r="AP9" s="518">
        <f>+[62]Amortizaciones!BB64+[62]Amortizaciones!BB97+[62]Amortizaciones!BB98+[62]Amortizaciones!BB99</f>
        <v>1227.2886148499999</v>
      </c>
      <c r="AQ9" s="518">
        <f t="shared" si="2"/>
        <v>3808.06422036</v>
      </c>
      <c r="AR9" s="519"/>
      <c r="AS9" s="518">
        <f>+[62]Amortizaciones!BC64+[62]Amortizaciones!BC97+[62]Amortizaciones!BC98+[62]Amortizaciones!BC99</f>
        <v>320.82727562999997</v>
      </c>
      <c r="AT9" s="518">
        <f>+[62]Amortizaciones!BD64+[62]Amortizaciones!BD97+[62]Amortizaciones!BD98+[62]Amortizaciones!BD99</f>
        <v>147.21902880999997</v>
      </c>
      <c r="AU9" s="518">
        <f>+[62]Amortizaciones!BE64+[62]Amortizaciones!BE97+[62]Amortizaciones!BE98+[62]Amortizaciones!BE99</f>
        <v>181.01001249999996</v>
      </c>
      <c r="AV9" s="518">
        <f>+[62]Amortizaciones!BF64+[62]Amortizaciones!BF97+[62]Amortizaciones!BF98+[62]Amortizaciones!BF99</f>
        <v>1257.9818312099997</v>
      </c>
      <c r="AW9" s="518">
        <f>+[62]Amortizaciones!BG64+[62]Amortizaciones!BG97+[62]Amortizaciones!BG98+[62]Amortizaciones!BG99</f>
        <v>730.83724996000001</v>
      </c>
      <c r="AX9" s="518">
        <f>+[62]Amortizaciones!BH64+[62]Amortizaciones!BH97+[62]Amortizaciones!BH98+[62]Amortizaciones!BH99</f>
        <v>1428.6939510999998</v>
      </c>
      <c r="AY9" s="518">
        <f>+[62]Amortizaciones!BI64+[62]Amortizaciones!BI97+[62]Amortizaciones!BI98+[62]Amortizaciones!BI99</f>
        <v>215.84500379999997</v>
      </c>
      <c r="AZ9" s="518">
        <f>+[62]Amortizaciones!BJ64+[62]Amortizaciones!BJ97+[62]Amortizaciones!BJ98+[62]Amortizaciones!BJ99</f>
        <v>656.84578881000004</v>
      </c>
      <c r="BA9" s="518">
        <f>+[62]Amortizaciones!BK64+[62]Amortizaciones!BK97+[62]Amortizaciones!BK98+[62]Amortizaciones!BK99</f>
        <v>1016.1556980799998</v>
      </c>
      <c r="BB9" s="518">
        <f>+[62]Amortizaciones!BL64+[62]Amortizaciones!BL97+[62]Amortizaciones!BL98+[62]Amortizaciones!BL99</f>
        <v>572.80666436999991</v>
      </c>
      <c r="BC9" s="518">
        <f>+[62]Amortizaciones!BM64+[62]Amortizaciones!BM97+[62]Amortizaciones!BM98+[62]Amortizaciones!BM99</f>
        <v>582.13077742999997</v>
      </c>
      <c r="BD9" s="518">
        <f>+[62]Amortizaciones!BN64+[62]Amortizaciones!BN97+[62]Amortizaciones!BN98+[62]Amortizaciones!BN99</f>
        <v>683.76314001000014</v>
      </c>
      <c r="BE9" s="518">
        <f t="shared" si="3"/>
        <v>7794.1164217099995</v>
      </c>
      <c r="BF9" s="519"/>
      <c r="BG9" s="518">
        <f>+[62]Amortizaciones!BO64+[62]Amortizaciones!BO97+[62]Amortizaciones!BO98+[62]Amortizaciones!BO99</f>
        <v>370.60505799999999</v>
      </c>
      <c r="BH9" s="518">
        <f>+[62]Amortizaciones!BP64+[62]Amortizaciones!BP97+[62]Amortizaciones!BP98+[62]Amortizaciones!BP99</f>
        <v>607.39401348000013</v>
      </c>
      <c r="BI9" s="518">
        <f>+[62]Amortizaciones!BQ64+[62]Amortizaciones!BQ97+[62]Amortizaciones!BQ98+[62]Amortizaciones!BQ99</f>
        <v>461.85673747999999</v>
      </c>
      <c r="BJ9" s="518">
        <f>+[62]Amortizaciones!BR64+[62]Amortizaciones!BR97+[62]Amortizaciones!BR98+[62]Amortizaciones!BR99</f>
        <v>183.04807134000004</v>
      </c>
      <c r="BK9" s="518">
        <f>+[62]Amortizaciones!BS64+[62]Amortizaciones!BS97+[62]Amortizaciones!BS98+[62]Amortizaciones!BS99</f>
        <v>2475.0206921700001</v>
      </c>
      <c r="BL9" s="518">
        <f>+[62]Amortizaciones!BT64+[62]Amortizaciones!BT97+[62]Amortizaciones!BT98+[62]Amortizaciones!BT99</f>
        <v>7.4923849899999997</v>
      </c>
      <c r="BM9" s="518">
        <f>+[62]Amortizaciones!BU64+[62]Amortizaciones!BU97+[62]Amortizaciones!BU98+[62]Amortizaciones!BU99</f>
        <v>97.548556820000002</v>
      </c>
      <c r="BN9" s="518">
        <f>+[62]Amortizaciones!BV64+[62]Amortizaciones!BV97+[62]Amortizaciones!BV98+[62]Amortizaciones!BV99</f>
        <v>157.19083209999999</v>
      </c>
      <c r="BO9" s="518">
        <f>+[62]Amortizaciones!BW64+[62]Amortizaciones!BW97+[62]Amortizaciones!BW98+[62]Amortizaciones!BW99</f>
        <v>80.848890980000007</v>
      </c>
      <c r="BP9" s="518">
        <f>+[62]Amortizaciones!BX64+[62]Amortizaciones!BX97+[62]Amortizaciones!BX98+[62]Amortizaciones!BX99</f>
        <v>3.9545122500000001</v>
      </c>
      <c r="BQ9" s="518">
        <f>+[62]Amortizaciones!BY64+[62]Amortizaciones!BY97+[62]Amortizaciones!BY98+[62]Amortizaciones!BY99</f>
        <v>29.542127070000003</v>
      </c>
      <c r="BR9" s="518">
        <f>+[62]Amortizaciones!BZ64+[62]Amortizaciones!BZ97+[62]Amortizaciones!BZ98+[62]Amortizaciones!BZ99</f>
        <v>142.31667751999998</v>
      </c>
      <c r="BS9" s="518">
        <f t="shared" si="4"/>
        <v>4616.8185542000001</v>
      </c>
      <c r="BT9" s="519"/>
      <c r="BU9" s="518">
        <f>+[62]Amortizaciones!CA64+[62]Amortizaciones!CA97+[62]Amortizaciones!CA98+[62]Amortizaciones!CA99</f>
        <v>3.5554835799999998</v>
      </c>
      <c r="BV9" s="518">
        <f>+[62]Amortizaciones!CB64+[62]Amortizaciones!CB97+[62]Amortizaciones!CB98+[62]Amortizaciones!CB99</f>
        <v>9.3314364999999988</v>
      </c>
      <c r="BW9" s="518">
        <f>+[62]Amortizaciones!CC64+[62]Amortizaciones!CC97+[62]Amortizaciones!CC98+[62]Amortizaciones!CC99</f>
        <v>408.41782312000004</v>
      </c>
      <c r="BX9" s="518">
        <f>+[62]Amortizaciones!CD64+[62]Amortizaciones!CD97+[62]Amortizaciones!CD98+[62]Amortizaciones!CD99</f>
        <v>9.2076834899999991</v>
      </c>
      <c r="BY9" s="518">
        <f>+[62]Amortizaciones!CE64+[62]Amortizaciones!CE97+[62]Amortizaciones!CE98+[62]Amortizaciones!CE99</f>
        <v>363.50294640999994</v>
      </c>
      <c r="BZ9" s="518">
        <f>+[62]Amortizaciones!CF64+[62]Amortizaciones!CF97+[62]Amortizaciones!CF98+[62]Amortizaciones!CF99</f>
        <v>13.32462524</v>
      </c>
      <c r="CA9" s="518">
        <f>+[62]Amortizaciones!CG64+[62]Amortizaciones!CG97+[62]Amortizaciones!CG98+[62]Amortizaciones!CG99</f>
        <v>27.889214849999998</v>
      </c>
      <c r="CB9" s="518">
        <f>+[62]Amortizaciones!CH64+[62]Amortizaciones!CH97+[62]Amortizaciones!CH98+[62]Amortizaciones!CH99</f>
        <v>72.740228590000001</v>
      </c>
      <c r="CC9" s="518">
        <f>+[62]Amortizaciones!CI64+[62]Amortizaciones!CI97+[62]Amortizaciones!CI98+[62]Amortizaciones!CI99</f>
        <v>11.495178270000002</v>
      </c>
      <c r="CD9" s="518">
        <f>+[62]Amortizaciones!CJ64+[62]Amortizaciones!CJ97+[62]Amortizaciones!CJ98+[62]Amortizaciones!CJ99</f>
        <v>214.30493158000002</v>
      </c>
      <c r="CE9" s="518">
        <f>+[62]Amortizaciones!CK64+[62]Amortizaciones!CK97+[62]Amortizaciones!CK98+[62]Amortizaciones!CK99</f>
        <v>210.26400205000002</v>
      </c>
      <c r="CF9" s="518">
        <f>+[62]Amortizaciones!CL64+[62]Amortizaciones!CL97+[62]Amortizaciones!CL98+[62]Amortizaciones!CL99</f>
        <v>424.76932849000002</v>
      </c>
      <c r="CG9" s="518">
        <f t="shared" si="5"/>
        <v>1768.80288217</v>
      </c>
      <c r="CH9" s="519"/>
      <c r="CI9" s="518">
        <f>+[62]Amortizaciones!CM64+[62]Amortizaciones!CM97+[62]Amortizaciones!CM98+[62]Amortizaciones!CM99</f>
        <v>88.20354768</v>
      </c>
      <c r="CJ9" s="518">
        <f>+[62]Amortizaciones!CN64+[62]Amortizaciones!CN97+[62]Amortizaciones!CN98+[62]Amortizaciones!CN99</f>
        <v>1.50515712</v>
      </c>
      <c r="CK9" s="518">
        <f>+[62]Amortizaciones!CO64+[62]Amortizaciones!CO97+[62]Amortizaciones!CO98+[62]Amortizaciones!CO99</f>
        <v>123.58895103</v>
      </c>
      <c r="CL9" s="518">
        <f>+[62]Amortizaciones!CP64+[62]Amortizaciones!CP97+[62]Amortizaciones!CP98+[62]Amortizaciones!CP99</f>
        <v>5.4478097199999995</v>
      </c>
      <c r="CM9" s="518">
        <f>+[62]Amortizaciones!CQ64+[62]Amortizaciones!CQ97+[62]Amortizaciones!CQ98+[62]Amortizaciones!CQ99</f>
        <v>334.21911062999999</v>
      </c>
      <c r="CN9" s="518">
        <f>+[62]Amortizaciones!CR64+[62]Amortizaciones!CR97+[62]Amortizaciones!CR98+[62]Amortizaciones!CR99</f>
        <v>31.401497280000001</v>
      </c>
      <c r="CO9" s="518">
        <f>+[62]Amortizaciones!CS64+[62]Amortizaciones!CS97+[62]Amortizaciones!CS98+[62]Amortizaciones!CS99</f>
        <v>87.350677950000005</v>
      </c>
      <c r="CP9" s="518">
        <f>+[62]Amortizaciones!CT64+[62]Amortizaciones!CT97+[62]Amortizaciones!CT98+[62]Amortizaciones!CT99</f>
        <v>142.58611468000001</v>
      </c>
      <c r="CQ9" s="518">
        <f>+[62]Amortizaciones!CU64+[62]Amortizaciones!CU97+[62]Amortizaciones!CU98+[62]Amortizaciones!CU99</f>
        <v>308.33849182</v>
      </c>
      <c r="CR9" s="518">
        <f>+[62]Amortizaciones!CV64+[62]Amortizaciones!CV97+[62]Amortizaciones!CV98+[62]Amortizaciones!CV99</f>
        <v>465.54585240000006</v>
      </c>
      <c r="CS9" s="518">
        <f>+[62]Amortizaciones!CW64+[62]Amortizaciones!CW97+[62]Amortizaciones!CW98+[62]Amortizaciones!CW99</f>
        <v>64.390389659999997</v>
      </c>
      <c r="CT9" s="518">
        <f>+[62]Amortizaciones!CX64+[62]Amortizaciones!CX97+[62]Amortizaciones!CX98+[62]Amortizaciones!CX99</f>
        <v>273.06706348699998</v>
      </c>
      <c r="CU9" s="518">
        <f t="shared" si="6"/>
        <v>1925.6446634570002</v>
      </c>
      <c r="CV9" s="519"/>
      <c r="CW9" s="518">
        <f>+[62]Amortizaciones!CY64+[62]Amortizaciones!CY97+[62]Amortizaciones!CY98+[62]Amortizaciones!CY99</f>
        <v>25.544266450000002</v>
      </c>
      <c r="CX9" s="518">
        <f>+[62]Amortizaciones!CZ64+[62]Amortizaciones!CZ97+[62]Amortizaciones!CZ98+[62]Amortizaciones!CZ99</f>
        <v>9.2635987400000008</v>
      </c>
      <c r="CY9" s="518">
        <f>+[62]Amortizaciones!DA64+[62]Amortizaciones!DA97+[62]Amortizaciones!DA98+[62]Amortizaciones!DA99</f>
        <v>214.07025082000001</v>
      </c>
      <c r="CZ9" s="518">
        <f>+[62]Amortizaciones!DB64+[62]Amortizaciones!DB97+[62]Amortizaciones!DB98+[62]Amortizaciones!DB99</f>
        <v>12.73756659</v>
      </c>
      <c r="DA9" s="518">
        <f>+[62]Amortizaciones!DC64+[62]Amortizaciones!DC97+[62]Amortizaciones!DC98+[62]Amortizaciones!DC99</f>
        <v>428.66963826</v>
      </c>
      <c r="DB9" s="518">
        <f>+[62]Amortizaciones!DD64+[62]Amortizaciones!DD97+[62]Amortizaciones!DD98+[62]Amortizaciones!DD99</f>
        <v>46.523733440000001</v>
      </c>
      <c r="DC9" s="518">
        <f>+[62]Amortizaciones!DE64+[62]Amortizaciones!DE97+[62]Amortizaciones!DE98+[62]Amortizaciones!DE99</f>
        <v>20.436664329999999</v>
      </c>
      <c r="DD9" s="518">
        <f>+[62]Amortizaciones!DF64+[62]Amortizaciones!DF97+[62]Amortizaciones!DF98+[62]Amortizaciones!DF99</f>
        <v>77.142426279999995</v>
      </c>
      <c r="DE9" s="518">
        <f>+[62]Amortizaciones!DG64+[62]Amortizaciones!DG97+[62]Amortizaciones!DG98+[62]Amortizaciones!DG99</f>
        <v>126.86929855999999</v>
      </c>
      <c r="DF9" s="518">
        <f>+[62]Amortizaciones!DH64+[62]Amortizaciones!DH97+[62]Amortizaciones!DH98+[62]Amortizaciones!DH99</f>
        <v>291.88247698000004</v>
      </c>
      <c r="DG9" s="518">
        <f>+[62]Amortizaciones!DI64+[62]Amortizaciones!DI97+[62]Amortizaciones!DI98+[62]Amortizaciones!DI99</f>
        <v>216.20878368000001</v>
      </c>
      <c r="DH9" s="518">
        <f>+[62]Amortizaciones!DJ64+[62]Amortizaciones!DJ97+[62]Amortizaciones!DJ98+[62]Amortizaciones!DJ99</f>
        <v>120.74162250000001</v>
      </c>
      <c r="DI9" s="518">
        <f t="shared" si="7"/>
        <v>1590.0903266299999</v>
      </c>
      <c r="DJ9" s="519"/>
      <c r="DK9" s="518">
        <f>+[62]Amortizaciones!DK64+[62]Amortizaciones!DK97+[62]Amortizaciones!DK98+[62]Amortizaciones!DK99</f>
        <v>369.94134525999999</v>
      </c>
      <c r="DL9" s="518">
        <f>+[62]Amortizaciones!DL64+[62]Amortizaciones!DL97+[62]Amortizaciones!DL98+[62]Amortizaciones!DL99</f>
        <v>66.114314760000013</v>
      </c>
      <c r="DM9" s="518">
        <f>+[62]Amortizaciones!DM64+[62]Amortizaciones!DM97+[62]Amortizaciones!DM98+[62]Amortizaciones!DM99</f>
        <v>219.69458541000003</v>
      </c>
      <c r="DN9" s="518">
        <f>+[62]Amortizaciones!DN64+[62]Amortizaciones!DN97+[62]Amortizaciones!DN98+[62]Amortizaciones!DN99</f>
        <v>59.24339964</v>
      </c>
      <c r="DO9" s="518">
        <f>+[62]Amortizaciones!DO64+[62]Amortizaciones!DO97+[62]Amortizaciones!DO98+[62]Amortizaciones!DO99</f>
        <v>142.83603785</v>
      </c>
      <c r="DP9" s="518">
        <f>+[62]Amortizaciones!DP64+[62]Amortizaciones!DP97+[62]Amortizaciones!DP98+[62]Amortizaciones!DP99</f>
        <v>69.16215566000001</v>
      </c>
      <c r="DQ9" s="518">
        <f>+[62]Amortizaciones!DQ64+[62]Amortizaciones!DQ97+[62]Amortizaciones!DQ98+[62]Amortizaciones!DQ99</f>
        <v>40.156329400000004</v>
      </c>
      <c r="DR9" s="518">
        <f>+[62]Amortizaciones!DR64+[62]Amortizaciones!DR97+[62]Amortizaciones!DR98+[62]Amortizaciones!DR99</f>
        <v>123.32102421</v>
      </c>
      <c r="DS9" s="518">
        <f>+[62]Amortizaciones!DS64+[62]Amortizaciones!DS97+[62]Amortizaciones!DS98+[62]Amortizaciones!DS99</f>
        <v>120.34805707999999</v>
      </c>
      <c r="DT9" s="518">
        <f>+[62]Amortizaciones!DT64+[62]Amortizaciones!DT97+[62]Amortizaciones!DT98+[62]Amortizaciones!DT99</f>
        <v>644.73504019999996</v>
      </c>
      <c r="DU9" s="518">
        <f>+[62]Amortizaciones!DU64+[62]Amortizaciones!DU97+[62]Amortizaciones!DU98+[62]Amortizaciones!DU99</f>
        <v>319.12553501000002</v>
      </c>
      <c r="DV9" s="518">
        <f>+[62]Amortizaciones!DV64+[62]Amortizaciones!DV97+[62]Amortizaciones!DV98+[62]Amortizaciones!DV99</f>
        <v>133.53317988999999</v>
      </c>
      <c r="DW9" s="518">
        <f t="shared" si="8"/>
        <v>2308.21100437</v>
      </c>
      <c r="DX9" s="519"/>
      <c r="DY9" s="518">
        <f>+[62]Amortizaciones!DW64+[62]Amortizaciones!DW97+[62]Amortizaciones!DW98+[62]Amortizaciones!DW99</f>
        <v>193.441024</v>
      </c>
      <c r="DZ9" s="518">
        <f>+[62]Amortizaciones!DX64+[62]Amortizaciones!DX97+[62]Amortizaciones!DX98+[62]Amortizaciones!DX99</f>
        <v>91.965540170000011</v>
      </c>
      <c r="EA9" s="518">
        <f>+[62]Amortizaciones!DY64+[62]Amortizaciones!DY97+[62]Amortizaciones!DY98+[62]Amortizaciones!DY99</f>
        <v>131.82402599000002</v>
      </c>
      <c r="EB9" s="518">
        <f>+[62]Amortizaciones!DZ64+[62]Amortizaciones!DZ97+[62]Amortizaciones!DZ98+[62]Amortizaciones!DZ99</f>
        <v>451.61804996000012</v>
      </c>
      <c r="EC9" s="518">
        <f>+[62]Amortizaciones!EA64+[62]Amortizaciones!EA97+[62]Amortizaciones!EA98+[62]Amortizaciones!EA99</f>
        <v>235.31809845000004</v>
      </c>
      <c r="ED9" s="518">
        <f>+[62]Amortizaciones!EB64+[62]Amortizaciones!EB97+[62]Amortizaciones!EB98+[62]Amortizaciones!EB99</f>
        <v>84.34983167</v>
      </c>
      <c r="EE9" s="518">
        <f>+[62]Amortizaciones!EC64+[62]Amortizaciones!EC97+[62]Amortizaciones!EC98+[62]Amortizaciones!EC99</f>
        <v>65.477689299999994</v>
      </c>
      <c r="EF9" s="518">
        <f>+[62]Amortizaciones!ED64+[62]Amortizaciones!ED97+[62]Amortizaciones!ED98+[62]Amortizaciones!ED99</f>
        <v>119.54574165000001</v>
      </c>
      <c r="EG9" s="518">
        <f>+[62]Amortizaciones!EE64+[62]Amortizaciones!EE97+[62]Amortizaciones!EE98+[62]Amortizaciones!EE99</f>
        <v>158.00084139000001</v>
      </c>
      <c r="EH9" s="518">
        <f>+[62]Amortizaciones!EF64+[62]Amortizaciones!EF97+[62]Amortizaciones!EF98+[62]Amortizaciones!EF99</f>
        <v>325.80803179000003</v>
      </c>
      <c r="EI9" s="518">
        <f>+[62]Amortizaciones!EG64+[62]Amortizaciones!EG97+[62]Amortizaciones!EG98+[62]Amortizaciones!EG99</f>
        <v>318.12539584000001</v>
      </c>
      <c r="EJ9" s="518">
        <f>+[62]Amortizaciones!EH64+[62]Amortizaciones!EH97+[62]Amortizaciones!EH98+[62]Amortizaciones!EH99</f>
        <v>125.92641589</v>
      </c>
      <c r="EK9" s="518">
        <f t="shared" si="9"/>
        <v>2301.4006861000003</v>
      </c>
      <c r="EL9" s="519"/>
      <c r="EM9" s="518">
        <f>+[62]Amortizaciones!EI64+[62]Amortizaciones!EI97+[62]Amortizaciones!EI98+[62]Amortizaciones!EI99</f>
        <v>337.93749717000003</v>
      </c>
      <c r="EN9" s="518">
        <f>+[62]Amortizaciones!EJ64+[62]Amortizaciones!EJ97+[62]Amortizaciones!EJ98+[62]Amortizaciones!EJ99</f>
        <v>750.00952384000004</v>
      </c>
      <c r="EO9" s="518">
        <f>+[62]Amortizaciones!EK64+[62]Amortizaciones!EK97+[62]Amortizaciones!EK98+[62]Amortizaciones!EK99</f>
        <v>218.77908493999999</v>
      </c>
      <c r="EP9" s="518">
        <f>+[62]Amortizaciones!EL64+[62]Amortizaciones!EL97+[62]Amortizaciones!EL98+[62]Amortizaciones!EL99</f>
        <v>70.006447040000012</v>
      </c>
      <c r="EQ9" s="518">
        <f>+[62]Amortizaciones!EM64+[62]Amortizaciones!EM97+[62]Amortizaciones!EM98+[62]Amortizaciones!EM99</f>
        <v>67.848804000000001</v>
      </c>
      <c r="ER9" s="518">
        <f>+[62]Amortizaciones!EN64+[62]Amortizaciones!EN97+[62]Amortizaciones!EN98+[62]Amortizaciones!EN99</f>
        <v>91.51116906</v>
      </c>
      <c r="ES9" s="518">
        <f>+[62]Amortizaciones!EO64+[62]Amortizaciones!EO97+[62]Amortizaciones!EO98+[62]Amortizaciones!EO99</f>
        <v>66.703069749999997</v>
      </c>
      <c r="ET9" s="518">
        <f>+[62]Amortizaciones!EP64+[62]Amortizaciones!EP97+[62]Amortizaciones!EP98+[62]Amortizaciones!EP99</f>
        <v>215.92697317</v>
      </c>
      <c r="EU9" s="518">
        <f>+[62]Amortizaciones!EQ64+[62]Amortizaciones!EQ97+[62]Amortizaciones!EQ98+[62]Amortizaciones!EQ99</f>
        <v>146.61230207</v>
      </c>
      <c r="EV9" s="518">
        <f>+[62]Amortizaciones!ER64+[62]Amortizaciones!ER97+[62]Amortizaciones!ER98+[62]Amortizaciones!ER99</f>
        <v>345.76046896000003</v>
      </c>
      <c r="EW9" s="518">
        <f>+[62]Amortizaciones!ES64+[62]Amortizaciones!ES97+[62]Amortizaciones!ES98+[62]Amortizaciones!ES99</f>
        <v>273.81294186000002</v>
      </c>
      <c r="EX9" s="518">
        <f>+[62]Amortizaciones!ET64+[62]Amortizaciones!ET97+[62]Amortizaciones!ET98+[62]Amortizaciones!ET99</f>
        <v>123.51282576</v>
      </c>
      <c r="EY9" s="518">
        <f t="shared" si="10"/>
        <v>2708.4211076199999</v>
      </c>
      <c r="EZ9" s="519"/>
      <c r="FA9" s="518">
        <f>+[62]Amortizaciones!EU64+[62]Amortizaciones!EU97+[62]Amortizaciones!EU98+[62]Amortizaciones!EU99</f>
        <v>3090.0397833899997</v>
      </c>
      <c r="FB9" s="518">
        <f>+[62]Amortizaciones!EV64+[62]Amortizaciones!EV97+[62]Amortizaciones!EV98+[62]Amortizaciones!EV99</f>
        <v>92.292431500000006</v>
      </c>
      <c r="FC9" s="518">
        <f>+[62]Amortizaciones!EW64+[62]Amortizaciones!EW97+[62]Amortizaciones!EW98+[62]Amortizaciones!EW99</f>
        <v>168.32688243000001</v>
      </c>
      <c r="FD9" s="518">
        <f>+[62]Amortizaciones!EX64+[62]Amortizaciones!EX97+[62]Amortizaciones!EX98+[62]Amortizaciones!EX99</f>
        <v>1152.0122074310002</v>
      </c>
      <c r="FE9" s="518">
        <f>+[62]Amortizaciones!EY64+[62]Amortizaciones!EY97+[62]Amortizaciones!EY98+[62]Amortizaciones!EY99</f>
        <v>320.65243893000002</v>
      </c>
      <c r="FF9" s="518">
        <f>+[62]Amortizaciones!EZ64+[62]Amortizaciones!EZ97+[62]Amortizaciones!EZ98+[62]Amortizaciones!EZ99</f>
        <v>96.677772959999999</v>
      </c>
      <c r="FG9" s="518">
        <f>+[62]Amortizaciones!FA64+[62]Amortizaciones!FA97+[62]Amortizaciones!FA98+[62]Amortizaciones!FA99</f>
        <v>163.13204289100003</v>
      </c>
      <c r="FH9" s="518">
        <f>+[62]Amortizaciones!FB64+[62]Amortizaciones!FB97+[62]Amortizaciones!FB98+[62]Amortizaciones!FB99</f>
        <v>140.21058121000002</v>
      </c>
      <c r="FI9" s="518">
        <f>+[62]Amortizaciones!FC64+[62]Amortizaciones!FC97+[62]Amortizaciones!FC98+[62]Amortizaciones!FC99</f>
        <v>160.01828354999998</v>
      </c>
      <c r="FJ9" s="518">
        <f>+[62]Amortizaciones!FD64+[62]Amortizaciones!FD97+[62]Amortizaciones!FD98+[62]Amortizaciones!FD99</f>
        <v>140.06067259000002</v>
      </c>
      <c r="FK9" s="518">
        <f>+[62]Amortizaciones!FE64+[62]Amortizaciones!FE97+[62]Amortizaciones!FE98+[62]Amortizaciones!FE99</f>
        <v>67.083398902727268</v>
      </c>
      <c r="FL9" s="518">
        <f>+[62]Amortizaciones!FF64+[62]Amortizaciones!FF97+[62]Amortizaciones!FF98+[62]Amortizaciones!FF99</f>
        <v>127.24433445999999</v>
      </c>
      <c r="FM9" s="518">
        <f t="shared" si="11"/>
        <v>5717.7508302447268</v>
      </c>
    </row>
    <row r="10" spans="2:169" ht="15.75" x14ac:dyDescent="0.25">
      <c r="B10" s="689" t="s">
        <v>43</v>
      </c>
      <c r="C10" s="518">
        <f>+SUM(C11:C17)</f>
        <v>82.198212089197455</v>
      </c>
      <c r="D10" s="518">
        <f t="shared" ref="D10:N10" si="25">+SUM(D11:D17)</f>
        <v>136.04521684623793</v>
      </c>
      <c r="E10" s="518">
        <f t="shared" si="25"/>
        <v>78.331398375992137</v>
      </c>
      <c r="F10" s="518">
        <f t="shared" si="25"/>
        <v>130.87590603119531</v>
      </c>
      <c r="G10" s="518">
        <f t="shared" si="25"/>
        <v>147.48925068338306</v>
      </c>
      <c r="H10" s="518">
        <f t="shared" si="25"/>
        <v>118.4679786421971</v>
      </c>
      <c r="I10" s="518">
        <f t="shared" si="25"/>
        <v>83.410682560692663</v>
      </c>
      <c r="J10" s="518">
        <f t="shared" si="25"/>
        <v>132.30546581764764</v>
      </c>
      <c r="K10" s="518">
        <f t="shared" si="25"/>
        <v>172.54648532477253</v>
      </c>
      <c r="L10" s="518">
        <f t="shared" si="25"/>
        <v>135.95378209659799</v>
      </c>
      <c r="M10" s="518">
        <f t="shared" si="25"/>
        <v>147.54570248891332</v>
      </c>
      <c r="N10" s="518">
        <f t="shared" si="25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6">+SUM(R11:R17)</f>
        <v>275.06156934656457</v>
      </c>
      <c r="S10" s="518">
        <f t="shared" si="26"/>
        <v>381.43504088322021</v>
      </c>
      <c r="T10" s="518">
        <f t="shared" si="26"/>
        <v>286.11996141587355</v>
      </c>
      <c r="U10" s="518">
        <f t="shared" si="26"/>
        <v>289.74772752374133</v>
      </c>
      <c r="V10" s="518">
        <f t="shared" si="26"/>
        <v>279.08684101507293</v>
      </c>
      <c r="W10" s="518">
        <f t="shared" si="26"/>
        <v>125.68861155527601</v>
      </c>
      <c r="X10" s="518">
        <f t="shared" si="26"/>
        <v>174.44910765842565</v>
      </c>
      <c r="Y10" s="518">
        <f t="shared" si="26"/>
        <v>635.24534848357371</v>
      </c>
      <c r="Z10" s="518">
        <f t="shared" si="26"/>
        <v>256.72592467209074</v>
      </c>
      <c r="AA10" s="518">
        <f t="shared" si="26"/>
        <v>200.72881009829339</v>
      </c>
      <c r="AB10" s="518">
        <f t="shared" si="26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7">+SUM(AG11:AG17)</f>
        <v>312.46341633737194</v>
      </c>
      <c r="AH10" s="518">
        <f t="shared" si="27"/>
        <v>239.05617668309657</v>
      </c>
      <c r="AI10" s="518">
        <f t="shared" si="27"/>
        <v>187.04265085482101</v>
      </c>
      <c r="AJ10" s="518">
        <f t="shared" si="27"/>
        <v>351.39568753515141</v>
      </c>
      <c r="AK10" s="518">
        <f t="shared" si="27"/>
        <v>164.74828596873371</v>
      </c>
      <c r="AL10" s="518">
        <f t="shared" si="27"/>
        <v>227.87309654183582</v>
      </c>
      <c r="AM10" s="518">
        <f t="shared" si="27"/>
        <v>320.78221555372221</v>
      </c>
      <c r="AN10" s="518">
        <f t="shared" si="27"/>
        <v>249.88416883009501</v>
      </c>
      <c r="AO10" s="518">
        <f t="shared" si="27"/>
        <v>198.83492535444572</v>
      </c>
      <c r="AP10" s="518">
        <f t="shared" si="27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8">+SUM(AU11:AU17)</f>
        <v>352.44500910670098</v>
      </c>
      <c r="AV10" s="518">
        <f t="shared" si="28"/>
        <v>185.04784189041766</v>
      </c>
      <c r="AW10" s="518">
        <f t="shared" si="28"/>
        <v>224.10182036723515</v>
      </c>
      <c r="AX10" s="518">
        <f t="shared" si="28"/>
        <v>403.74440134208254</v>
      </c>
      <c r="AY10" s="518">
        <f t="shared" si="28"/>
        <v>158.45580869183178</v>
      </c>
      <c r="AZ10" s="518">
        <f t="shared" si="28"/>
        <v>223.0152370511905</v>
      </c>
      <c r="BA10" s="518">
        <f t="shared" si="28"/>
        <v>364.98427912058179</v>
      </c>
      <c r="BB10" s="518">
        <f t="shared" si="28"/>
        <v>214.74479382836091</v>
      </c>
      <c r="BC10" s="518">
        <f t="shared" si="28"/>
        <v>211.40096460217521</v>
      </c>
      <c r="BD10" s="518">
        <f t="shared" si="28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9">+SUM(BH11:BH17)</f>
        <v>182.8157565374637</v>
      </c>
      <c r="BI10" s="518">
        <f t="shared" si="29"/>
        <v>546.13610079140938</v>
      </c>
      <c r="BJ10" s="518">
        <f t="shared" si="29"/>
        <v>193.11859132238186</v>
      </c>
      <c r="BK10" s="518">
        <f t="shared" si="29"/>
        <v>191.3164110400202</v>
      </c>
      <c r="BL10" s="518">
        <f t="shared" si="29"/>
        <v>467.58532819454086</v>
      </c>
      <c r="BM10" s="518">
        <f t="shared" si="29"/>
        <v>134.0801256159445</v>
      </c>
      <c r="BN10" s="518">
        <f t="shared" si="29"/>
        <v>184.222862085223</v>
      </c>
      <c r="BO10" s="518">
        <f t="shared" si="29"/>
        <v>569.93484987400848</v>
      </c>
      <c r="BP10" s="518">
        <f t="shared" si="29"/>
        <v>295.28353291770111</v>
      </c>
      <c r="BQ10" s="518">
        <f t="shared" si="29"/>
        <v>205.60393665702691</v>
      </c>
      <c r="BR10" s="518">
        <f t="shared" si="29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0">+SUM(BV11:BV17)</f>
        <v>176.80983859703608</v>
      </c>
      <c r="BW10" s="518">
        <f t="shared" si="30"/>
        <v>505.24332424103522</v>
      </c>
      <c r="BX10" s="518">
        <f t="shared" si="30"/>
        <v>179.81698783039388</v>
      </c>
      <c r="BY10" s="518">
        <f t="shared" si="30"/>
        <v>195.92379180400002</v>
      </c>
      <c r="BZ10" s="518">
        <f t="shared" si="30"/>
        <v>411.00712588600004</v>
      </c>
      <c r="CA10" s="518">
        <f t="shared" si="30"/>
        <v>271.704080675</v>
      </c>
      <c r="CB10" s="518">
        <f t="shared" si="30"/>
        <v>160.54181033999998</v>
      </c>
      <c r="CC10" s="518">
        <f t="shared" si="30"/>
        <v>682.73560054353743</v>
      </c>
      <c r="CD10" s="518">
        <f t="shared" si="30"/>
        <v>254.58560535399999</v>
      </c>
      <c r="CE10" s="518">
        <f t="shared" si="30"/>
        <v>206.42356807200002</v>
      </c>
      <c r="CF10" s="518">
        <f t="shared" si="30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1">+SUM(CJ11:CJ17)</f>
        <v>186.60656016899998</v>
      </c>
      <c r="CK10" s="518">
        <f t="shared" si="31"/>
        <v>339.09520750099995</v>
      </c>
      <c r="CL10" s="518">
        <f t="shared" si="31"/>
        <v>225.64805548899997</v>
      </c>
      <c r="CM10" s="518">
        <f t="shared" si="31"/>
        <v>246.47017753099999</v>
      </c>
      <c r="CN10" s="518">
        <f t="shared" si="31"/>
        <v>1412.5063562806533</v>
      </c>
      <c r="CO10" s="518">
        <f t="shared" si="31"/>
        <v>233.9726489</v>
      </c>
      <c r="CP10" s="518">
        <f t="shared" si="31"/>
        <v>186.82065056000002</v>
      </c>
      <c r="CQ10" s="518">
        <f t="shared" si="31"/>
        <v>377.751608546</v>
      </c>
      <c r="CR10" s="518">
        <f t="shared" si="31"/>
        <v>252.23639459600003</v>
      </c>
      <c r="CS10" s="518">
        <f t="shared" si="31"/>
        <v>187.17234583300001</v>
      </c>
      <c r="CT10" s="518">
        <f t="shared" si="31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2">+SUM(CX11:CX17)</f>
        <v>109.40578881500001</v>
      </c>
      <c r="CY10" s="518">
        <f t="shared" si="32"/>
        <v>616.11334906299999</v>
      </c>
      <c r="CZ10" s="518">
        <f t="shared" si="32"/>
        <v>1009.6641162229998</v>
      </c>
      <c r="DA10" s="518">
        <f t="shared" si="32"/>
        <v>104.26260015</v>
      </c>
      <c r="DB10" s="518">
        <f t="shared" si="32"/>
        <v>700.38234212099997</v>
      </c>
      <c r="DC10" s="518">
        <f t="shared" si="32"/>
        <v>133.37580555599999</v>
      </c>
      <c r="DD10" s="518">
        <f t="shared" si="32"/>
        <v>86.31446583200001</v>
      </c>
      <c r="DE10" s="518">
        <f t="shared" si="32"/>
        <v>151.59162042</v>
      </c>
      <c r="DF10" s="518">
        <f t="shared" si="32"/>
        <v>94.636863104000014</v>
      </c>
      <c r="DG10" s="518">
        <f t="shared" si="32"/>
        <v>118.54143068299999</v>
      </c>
      <c r="DH10" s="518">
        <f t="shared" si="32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3">+SUM(DL11:DL17)</f>
        <v>77.337504578999997</v>
      </c>
      <c r="DM10" s="518">
        <f t="shared" si="33"/>
        <v>123.940683377</v>
      </c>
      <c r="DN10" s="518">
        <f t="shared" si="33"/>
        <v>91.298432351000002</v>
      </c>
      <c r="DO10" s="518">
        <f t="shared" si="33"/>
        <v>67.966516418000012</v>
      </c>
      <c r="DP10" s="518">
        <f t="shared" si="33"/>
        <v>192.24881369999997</v>
      </c>
      <c r="DQ10" s="518">
        <f t="shared" si="33"/>
        <v>119.655199575</v>
      </c>
      <c r="DR10" s="518">
        <f t="shared" si="33"/>
        <v>44.055856853999998</v>
      </c>
      <c r="DS10" s="518">
        <f t="shared" si="33"/>
        <v>118.32407341</v>
      </c>
      <c r="DT10" s="518">
        <f t="shared" si="33"/>
        <v>175.501626741</v>
      </c>
      <c r="DU10" s="518">
        <f t="shared" si="33"/>
        <v>96.031625527999992</v>
      </c>
      <c r="DV10" s="518">
        <f t="shared" si="33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4">+SUM(DZ11:DZ17)</f>
        <v>49.443119503999988</v>
      </c>
      <c r="EA10" s="518">
        <f t="shared" si="34"/>
        <v>324.69757080999995</v>
      </c>
      <c r="EB10" s="518">
        <f t="shared" si="34"/>
        <v>229.97445099200002</v>
      </c>
      <c r="EC10" s="518">
        <f t="shared" si="34"/>
        <v>89.708929927</v>
      </c>
      <c r="ED10" s="518">
        <f t="shared" si="34"/>
        <v>171.19388890900001</v>
      </c>
      <c r="EE10" s="518">
        <f t="shared" si="34"/>
        <v>185.63590633600001</v>
      </c>
      <c r="EF10" s="518">
        <f t="shared" si="34"/>
        <v>72.829395532999996</v>
      </c>
      <c r="EG10" s="518">
        <f t="shared" si="34"/>
        <v>69.225137191999991</v>
      </c>
      <c r="EH10" s="518">
        <f t="shared" si="34"/>
        <v>462.57523364500003</v>
      </c>
      <c r="EI10" s="518">
        <f t="shared" si="34"/>
        <v>103.740791192</v>
      </c>
      <c r="EJ10" s="518">
        <f t="shared" si="34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5">+SUM(EN11:EN17)</f>
        <v>44.507519064999997</v>
      </c>
      <c r="EO10" s="518">
        <f t="shared" si="35"/>
        <v>199.969707357</v>
      </c>
      <c r="EP10" s="518">
        <f t="shared" si="35"/>
        <v>146.089699811</v>
      </c>
      <c r="EQ10" s="518">
        <f t="shared" si="35"/>
        <v>733.43136990912512</v>
      </c>
      <c r="ER10" s="518">
        <f t="shared" si="35"/>
        <v>130.93313677200001</v>
      </c>
      <c r="ES10" s="518">
        <f t="shared" si="35"/>
        <v>138.10042253999998</v>
      </c>
      <c r="ET10" s="518">
        <f t="shared" si="35"/>
        <v>135.57399372500001</v>
      </c>
      <c r="EU10" s="518">
        <f t="shared" si="35"/>
        <v>250.321917563</v>
      </c>
      <c r="EV10" s="518">
        <f t="shared" ref="EV10:EX10" si="36">+SUM(EV11:EV17)</f>
        <v>144.92099900099998</v>
      </c>
      <c r="EW10" s="518">
        <f t="shared" si="36"/>
        <v>170.61804424699986</v>
      </c>
      <c r="EX10" s="518">
        <f t="shared" si="36"/>
        <v>152.53919483899998</v>
      </c>
      <c r="EY10" s="518">
        <f t="shared" si="10"/>
        <v>2388.7082791391249</v>
      </c>
      <c r="EZ10" s="519"/>
      <c r="FA10" s="518">
        <f t="shared" ref="FA10:FL10" si="37">+SUM(FA11:FA17)</f>
        <v>134.32991573999999</v>
      </c>
      <c r="FB10" s="518">
        <f t="shared" si="37"/>
        <v>110.633822954</v>
      </c>
      <c r="FC10" s="518">
        <f t="shared" si="37"/>
        <v>253.59484214000003</v>
      </c>
      <c r="FD10" s="518">
        <f t="shared" si="37"/>
        <v>153.78250779099986</v>
      </c>
      <c r="FE10" s="518">
        <f t="shared" si="37"/>
        <v>202.40128066299985</v>
      </c>
      <c r="FF10" s="518">
        <f t="shared" si="37"/>
        <v>944.27949723499989</v>
      </c>
      <c r="FG10" s="518">
        <f t="shared" si="37"/>
        <v>106.87781063999998</v>
      </c>
      <c r="FH10" s="518">
        <f t="shared" si="37"/>
        <v>137.40383048800001</v>
      </c>
      <c r="FI10" s="518">
        <f t="shared" si="37"/>
        <v>238.12891703700004</v>
      </c>
      <c r="FJ10" s="518">
        <f t="shared" si="37"/>
        <v>145.13480300399999</v>
      </c>
      <c r="FK10" s="518">
        <f t="shared" si="37"/>
        <v>243.030487059</v>
      </c>
      <c r="FL10" s="518">
        <f t="shared" si="37"/>
        <v>1124.8268139917532</v>
      </c>
      <c r="FM10" s="518">
        <f t="shared" si="11"/>
        <v>3794.4245287427525</v>
      </c>
    </row>
    <row r="11" spans="2:169" ht="15.75" x14ac:dyDescent="0.25">
      <c r="B11" s="695" t="s">
        <v>680</v>
      </c>
      <c r="C11" s="518">
        <f>+[60]PGE!Q24</f>
        <v>17.794398552000001</v>
      </c>
      <c r="D11" s="518">
        <f>+[60]PGE!R24</f>
        <v>6.2866621839999999</v>
      </c>
      <c r="E11" s="518">
        <f>+[60]PGE!S24</f>
        <v>24.181747480999999</v>
      </c>
      <c r="F11" s="518">
        <f>+[60]PGE!T24</f>
        <v>58.298701807</v>
      </c>
      <c r="G11" s="518">
        <f>+[60]PGE!U24</f>
        <v>28.668816380999999</v>
      </c>
      <c r="H11" s="518">
        <f>+[60]PGE!V24</f>
        <v>67.090326470000008</v>
      </c>
      <c r="I11" s="518">
        <f>+[60]PGE!W24</f>
        <v>18.066690331000004</v>
      </c>
      <c r="J11" s="518">
        <f>+[60]PGE!X24</f>
        <v>6.3290368209999999</v>
      </c>
      <c r="K11" s="518">
        <f>+[60]PGE!Y24</f>
        <v>24.293010811999999</v>
      </c>
      <c r="L11" s="518">
        <f>+[60]PGE!Z24</f>
        <v>58.328356115999995</v>
      </c>
      <c r="M11" s="518">
        <f>+[60]PGE!AA24</f>
        <v>25.531144712999996</v>
      </c>
      <c r="N11" s="518">
        <f>+[60]PGE!AB24</f>
        <v>132.22727753999999</v>
      </c>
      <c r="O11" s="518">
        <f t="shared" si="0"/>
        <v>467.09616920799999</v>
      </c>
      <c r="P11" s="519"/>
      <c r="Q11" s="518">
        <f>+[60]PGE!AC24</f>
        <v>18.442235835000002</v>
      </c>
      <c r="R11" s="518">
        <f>+[60]PGE!AD24</f>
        <v>6.619222529</v>
      </c>
      <c r="S11" s="518">
        <f>+[60]PGE!AE24</f>
        <v>88.310946776999998</v>
      </c>
      <c r="T11" s="518">
        <f>+[60]PGE!AF24</f>
        <v>58.369936123999999</v>
      </c>
      <c r="U11" s="518">
        <f>+[60]PGE!AG24</f>
        <v>24.397604106999996</v>
      </c>
      <c r="V11" s="518">
        <f>+[60]PGE!AH24</f>
        <v>132.35555020999999</v>
      </c>
      <c r="W11" s="518">
        <f>+[60]PGE!AI24</f>
        <v>18.140749854999999</v>
      </c>
      <c r="X11" s="518">
        <f>+[60]PGE!AJ24</f>
        <v>11.812716309999999</v>
      </c>
      <c r="Y11" s="518">
        <f>+[60]PGE!AK24</f>
        <v>362.36798661999995</v>
      </c>
      <c r="Z11" s="518">
        <f>+[60]PGE!AL24</f>
        <v>50.635894775999994</v>
      </c>
      <c r="AA11" s="518">
        <f>+[60]PGE!AM24</f>
        <v>23.523402019999999</v>
      </c>
      <c r="AB11" s="518">
        <f>+[60]PGE!AN24</f>
        <v>68.189801680000002</v>
      </c>
      <c r="AC11" s="518">
        <f t="shared" si="1"/>
        <v>863.16604684299989</v>
      </c>
      <c r="AD11" s="519"/>
      <c r="AE11" s="518">
        <f>+[60]PGE!AO24</f>
        <v>15.590953780000003</v>
      </c>
      <c r="AF11" s="518">
        <f>+[60]PGE!AP24</f>
        <v>14.55241279</v>
      </c>
      <c r="AG11" s="518">
        <f>+[60]PGE!AQ24</f>
        <v>32.09448227</v>
      </c>
      <c r="AH11" s="518">
        <f>+[60]PGE!AR24</f>
        <v>54.486814069999994</v>
      </c>
      <c r="AI11" s="518">
        <f>+[60]PGE!AS24</f>
        <v>33.147068449999999</v>
      </c>
      <c r="AJ11" s="518">
        <f>+[60]PGE!AT24</f>
        <v>56.068922259999994</v>
      </c>
      <c r="AK11" s="518">
        <f>+[60]PGE!AU24</f>
        <v>5.2588239800000007</v>
      </c>
      <c r="AL11" s="518">
        <f>+[60]PGE!AV24</f>
        <v>24.304400180000002</v>
      </c>
      <c r="AM11" s="518">
        <f>+[60]PGE!AW24</f>
        <v>29.97853568</v>
      </c>
      <c r="AN11" s="518">
        <f>+[60]PGE!AX24</f>
        <v>46.544436959999999</v>
      </c>
      <c r="AO11" s="518">
        <f>+[60]PGE!AY24</f>
        <v>32.125814599999998</v>
      </c>
      <c r="AP11" s="518">
        <f>+[60]PGE!AZ24</f>
        <v>136.87150009999999</v>
      </c>
      <c r="AQ11" s="518">
        <f t="shared" si="2"/>
        <v>481.02416511999996</v>
      </c>
      <c r="AR11" s="519"/>
      <c r="AS11" s="518">
        <f>+[60]PGE!BA24</f>
        <v>5.2506468899999996</v>
      </c>
      <c r="AT11" s="518">
        <f>+[60]PGE!BB24</f>
        <v>14.827869659999999</v>
      </c>
      <c r="AU11" s="518">
        <f>+[60]PGE!BC24</f>
        <v>106.81342035</v>
      </c>
      <c r="AV11" s="518">
        <f>+[60]PGE!BD24</f>
        <v>48.658703799999998</v>
      </c>
      <c r="AW11" s="518">
        <f>+[60]PGE!BE24</f>
        <v>34.324452749999999</v>
      </c>
      <c r="AX11" s="518">
        <f>+[60]PGE!BF24</f>
        <v>134.95505470000001</v>
      </c>
      <c r="AY11" s="518">
        <f>+[60]PGE!BG24</f>
        <v>5.6320072300000001</v>
      </c>
      <c r="AZ11" s="518">
        <f>+[60]PGE!BH24</f>
        <v>23.327345342000001</v>
      </c>
      <c r="BA11" s="518">
        <f>+[60]PGE!BI24</f>
        <v>107.62117241</v>
      </c>
      <c r="BB11" s="518">
        <f>+[60]PGE!BJ24</f>
        <v>45.426369749999999</v>
      </c>
      <c r="BC11" s="518">
        <f>+[60]PGE!BK24</f>
        <v>32.969993549999998</v>
      </c>
      <c r="BD11" s="518">
        <f>+[60]PGE!BL24</f>
        <v>134.81507362000002</v>
      </c>
      <c r="BE11" s="518">
        <f t="shared" si="3"/>
        <v>694.62211005200004</v>
      </c>
      <c r="BF11" s="519"/>
      <c r="BG11" s="518">
        <f>+[60]PGE!BM24</f>
        <v>5.4076928399999993</v>
      </c>
      <c r="BH11" s="518">
        <f>+[60]PGE!BN24</f>
        <v>23.421750209999999</v>
      </c>
      <c r="BI11" s="518">
        <f>+[60]PGE!BO24</f>
        <v>106.17699332000001</v>
      </c>
      <c r="BJ11" s="518">
        <f>+[60]PGE!BP24</f>
        <v>45.074430860000007</v>
      </c>
      <c r="BK11" s="518">
        <f>+[60]PGE!BQ24</f>
        <v>34.470165912000006</v>
      </c>
      <c r="BL11" s="518">
        <f>+[60]PGE!BR24</f>
        <v>139.85437310999998</v>
      </c>
      <c r="BM11" s="518">
        <f>+[60]PGE!BS24</f>
        <v>20.259154654</v>
      </c>
      <c r="BN11" s="518">
        <f>+[60]PGE!BT24</f>
        <v>23.78506308</v>
      </c>
      <c r="BO11" s="518">
        <f>+[60]PGE!BU24</f>
        <v>105.77264441</v>
      </c>
      <c r="BP11" s="518">
        <f>+[60]PGE!BV24</f>
        <v>188.36066280200004</v>
      </c>
      <c r="BQ11" s="518">
        <f>+[60]PGE!BW24</f>
        <v>35.1359225</v>
      </c>
      <c r="BR11" s="518">
        <f>+[60]PGE!BX24</f>
        <v>62.647930679999988</v>
      </c>
      <c r="BS11" s="518">
        <f t="shared" si="4"/>
        <v>790.36678437800003</v>
      </c>
      <c r="BT11" s="519"/>
      <c r="BU11" s="518">
        <f>+[60]PGE!BY24</f>
        <v>63.051755569999997</v>
      </c>
      <c r="BV11" s="518">
        <f>+[60]PGE!BZ24</f>
        <v>27.10058188</v>
      </c>
      <c r="BW11" s="518">
        <f>+[60]PGE!CA24</f>
        <v>27.755055326999997</v>
      </c>
      <c r="BX11" s="518">
        <f>+[60]PGE!CB24</f>
        <v>37.619740800000002</v>
      </c>
      <c r="BY11" s="518">
        <f>+[60]PGE!CC24</f>
        <v>46.953760424000002</v>
      </c>
      <c r="BZ11" s="518">
        <f>+[60]PGE!CD24</f>
        <v>73.363903501999999</v>
      </c>
      <c r="CA11" s="518">
        <f>+[60]PGE!CE24</f>
        <v>63.799957745000007</v>
      </c>
      <c r="CB11" s="518">
        <f>+[60]PGE!CF24</f>
        <v>23.70602143</v>
      </c>
      <c r="CC11" s="518">
        <f>+[60]PGE!CG24</f>
        <v>67.602287945</v>
      </c>
      <c r="CD11" s="518">
        <f>+[60]PGE!CH24</f>
        <v>38.366310588000005</v>
      </c>
      <c r="CE11" s="518">
        <f>+[60]PGE!CI24</f>
        <v>45.909197896000002</v>
      </c>
      <c r="CF11" s="518">
        <f>+[60]PGE!CJ24</f>
        <v>83.811345560000007</v>
      </c>
      <c r="CG11" s="518">
        <f t="shared" si="5"/>
        <v>599.03991866700017</v>
      </c>
      <c r="CH11" s="519"/>
      <c r="CI11" s="518">
        <f>+[60]PGE!CK24</f>
        <v>63.283215975000005</v>
      </c>
      <c r="CJ11" s="518">
        <f>+[60]PGE!CL24</f>
        <v>23.70580502</v>
      </c>
      <c r="CK11" s="518">
        <f>+[60]PGE!CM24</f>
        <v>71.009915382000003</v>
      </c>
      <c r="CL11" s="518">
        <f>+[60]PGE!CN24</f>
        <v>37.627132042</v>
      </c>
      <c r="CM11" s="518">
        <f>+[60]PGE!CO24</f>
        <v>59.294591790000005</v>
      </c>
      <c r="CN11" s="518">
        <f>+[60]PGE!CP24</f>
        <v>71.835481696000016</v>
      </c>
      <c r="CO11" s="518">
        <f>+[60]PGE!CQ24</f>
        <v>102.96176783000001</v>
      </c>
      <c r="CP11" s="518">
        <f>+[60]PGE!CR24</f>
        <v>23.698142334000003</v>
      </c>
      <c r="CQ11" s="518">
        <f>+[60]PGE!CS24</f>
        <v>31.278030777000001</v>
      </c>
      <c r="CR11" s="518">
        <f>+[60]PGE!CT24</f>
        <v>79.696449203000014</v>
      </c>
      <c r="CS11" s="518">
        <f>+[60]PGE!CU24</f>
        <v>33.280649969999999</v>
      </c>
      <c r="CT11" s="518">
        <f>+[60]PGE!CV24</f>
        <v>97.117789869999996</v>
      </c>
      <c r="CU11" s="518">
        <f t="shared" si="6"/>
        <v>694.78897188900009</v>
      </c>
      <c r="CV11" s="519"/>
      <c r="CW11" s="518">
        <f>+[60]PGE!CW24</f>
        <v>103.86269717000002</v>
      </c>
      <c r="CX11" s="518">
        <f>+[60]PGE!CX24</f>
        <v>23.671538357000003</v>
      </c>
      <c r="CY11" s="518">
        <f>+[60]PGE!CY24</f>
        <v>30.320196680000002</v>
      </c>
      <c r="CZ11" s="518">
        <f>+[60]PGE!CZ24</f>
        <v>78.386091355000005</v>
      </c>
      <c r="DA11" s="518">
        <f>+[60]PGE!DA24</f>
        <v>34.166787059999997</v>
      </c>
      <c r="DB11" s="518">
        <f>+[60]PGE!DB24</f>
        <v>97.205596479999969</v>
      </c>
      <c r="DC11" s="518">
        <f>+[60]PGE!DC24</f>
        <v>103.862697166</v>
      </c>
      <c r="DD11" s="518">
        <f>+[60]PGE!DD24</f>
        <v>27.721533706999999</v>
      </c>
      <c r="DE11" s="518">
        <f>+[60]PGE!DE24</f>
        <v>30.320196710000001</v>
      </c>
      <c r="DF11" s="518">
        <f>+[60]PGE!DF24</f>
        <v>78.156524987000012</v>
      </c>
      <c r="DG11" s="518">
        <f>+[60]PGE!DG24</f>
        <v>45.112284249999995</v>
      </c>
      <c r="DH11" s="518">
        <f>+[60]PGE!DH24</f>
        <v>80.967200019999979</v>
      </c>
      <c r="DI11" s="518">
        <f t="shared" si="7"/>
        <v>733.7533439419999</v>
      </c>
      <c r="DJ11" s="519"/>
      <c r="DK11" s="518">
        <f>+[60]PGE!DI24</f>
        <v>104.50532422000001</v>
      </c>
      <c r="DL11" s="518">
        <f>+[60]PGE!DJ24</f>
        <v>18.804965284000001</v>
      </c>
      <c r="DM11" s="518">
        <f>+[60]PGE!DK24</f>
        <v>43.934839060000002</v>
      </c>
      <c r="DN11" s="518">
        <f>+[60]PGE!DL24</f>
        <v>76.303479361000001</v>
      </c>
      <c r="DO11" s="518">
        <f>+[60]PGE!DM24</f>
        <v>32.804036666000002</v>
      </c>
      <c r="DP11" s="518">
        <f>+[60]PGE!DN24</f>
        <v>106.38215696999998</v>
      </c>
      <c r="DQ11" s="518">
        <f>+[60]PGE!DO24</f>
        <v>61.005554325000006</v>
      </c>
      <c r="DR11" s="518">
        <f>+[60]PGE!DP24</f>
        <v>23.650742979999997</v>
      </c>
      <c r="DS11" s="518">
        <f>+[60]PGE!DQ24</f>
        <v>37.543387240000001</v>
      </c>
      <c r="DT11" s="518">
        <f>+[60]PGE!DR24</f>
        <v>39.394140571000001</v>
      </c>
      <c r="DU11" s="518">
        <f>+[60]PGE!DS24</f>
        <v>58.347996266000003</v>
      </c>
      <c r="DV11" s="518">
        <f>+[60]PGE!DT24</f>
        <v>79.861982159999997</v>
      </c>
      <c r="DW11" s="518">
        <f t="shared" si="8"/>
        <v>682.53860510300012</v>
      </c>
      <c r="DX11" s="519"/>
      <c r="DY11" s="518">
        <f>+[60]PGE!DU24</f>
        <v>20.027776544999998</v>
      </c>
      <c r="DZ11" s="518">
        <f>+[60]PGE!DV24</f>
        <v>38.680897679999987</v>
      </c>
      <c r="EA11" s="518">
        <f>+[60]PGE!DW24</f>
        <v>38.566538600000001</v>
      </c>
      <c r="EB11" s="518">
        <f>+[60]PGE!DX24</f>
        <v>97.895730442000016</v>
      </c>
      <c r="EC11" s="518">
        <f>+[60]PGE!DY24</f>
        <v>58.979169081999999</v>
      </c>
      <c r="ED11" s="518">
        <f>+[60]PGE!DZ24</f>
        <v>87.925695128000015</v>
      </c>
      <c r="EE11" s="518">
        <f>+[60]PGE!EA24</f>
        <v>30.479527286</v>
      </c>
      <c r="EF11" s="518">
        <f>+[60]PGE!EB24</f>
        <v>33.784702578000001</v>
      </c>
      <c r="EG11" s="518">
        <f>+[60]PGE!EC24</f>
        <v>25.405568883999997</v>
      </c>
      <c r="EH11" s="518">
        <f>+[60]PGE!ED24</f>
        <v>404.94123084099999</v>
      </c>
      <c r="EI11" s="518">
        <f>+[60]PGE!EE24</f>
        <v>71.854575976999996</v>
      </c>
      <c r="EJ11" s="518">
        <f>+[60]PGE!EF24</f>
        <v>91.622037730000002</v>
      </c>
      <c r="EK11" s="518">
        <f t="shared" si="9"/>
        <v>1000.1634507729999</v>
      </c>
      <c r="EL11" s="519"/>
      <c r="EM11" s="518">
        <f>+[60]PGE!EG24</f>
        <v>33.83370729</v>
      </c>
      <c r="EN11" s="518">
        <f>+[60]PGE!EH24</f>
        <v>34.44445726</v>
      </c>
      <c r="EO11" s="518">
        <f>+[60]PGE!EI24</f>
        <v>25.23300133</v>
      </c>
      <c r="EP11" s="518">
        <f>+[60]PGE!EJ24</f>
        <v>97.430246851000007</v>
      </c>
      <c r="EQ11" s="518">
        <f>+[60]PGE!EK24</f>
        <v>59.118660997000006</v>
      </c>
      <c r="ER11" s="518">
        <f>+[60]PGE!EL24</f>
        <v>88.635642439999998</v>
      </c>
      <c r="ES11" s="518">
        <f>+[60]PGE!EM24</f>
        <v>33.833707169999997</v>
      </c>
      <c r="ET11" s="518">
        <f>+[60]PGE!EN24</f>
        <v>122.04842410000001</v>
      </c>
      <c r="EU11" s="518">
        <f>+[60]PGE!EO24</f>
        <v>76.082954700000002</v>
      </c>
      <c r="EV11" s="518">
        <f>+[60]PGE!EP24</f>
        <v>96.833904351000001</v>
      </c>
      <c r="EW11" s="518">
        <f>+[60]PGE!EQ24</f>
        <v>139.89552612099988</v>
      </c>
      <c r="EX11" s="518">
        <f>+[60]PGE!ER24</f>
        <v>107.90963543999999</v>
      </c>
      <c r="EY11" s="518">
        <f t="shared" si="10"/>
        <v>915.29986804999987</v>
      </c>
      <c r="EZ11" s="519"/>
      <c r="FA11" s="518">
        <f>+[60]PGE!ES24</f>
        <v>30.005444109999999</v>
      </c>
      <c r="FB11" s="518">
        <f>+[60]PGE!ET24</f>
        <v>104.47011129399999</v>
      </c>
      <c r="FC11" s="518">
        <f>+[60]PGE!EU24</f>
        <v>76.569242550000013</v>
      </c>
      <c r="FD11" s="518">
        <f>+[60]PGE!EV24</f>
        <v>105.78443835899985</v>
      </c>
      <c r="FE11" s="518">
        <f>+[60]PGE!EW24</f>
        <v>146.02627608699987</v>
      </c>
      <c r="FF11" s="518">
        <f>+[60]PGE!EX24</f>
        <v>926.40999332999991</v>
      </c>
      <c r="FG11" s="518">
        <f>+[60]PGE!EY24</f>
        <v>28.896593759999998</v>
      </c>
      <c r="FH11" s="518">
        <f>+[60]PGE!EZ24</f>
        <v>105.96530410800001</v>
      </c>
      <c r="FI11" s="518">
        <f>+[60]PGE!FA24</f>
        <v>85.861255956999997</v>
      </c>
      <c r="FJ11" s="518">
        <f>+[60]PGE!FB24</f>
        <v>96.695427203999998</v>
      </c>
      <c r="FK11" s="518">
        <f>+[60]PGE!FC24</f>
        <v>186.19699085100001</v>
      </c>
      <c r="FL11" s="518">
        <f>+[60]PGE!FD24</f>
        <v>146.15635600000002</v>
      </c>
      <c r="FM11" s="518">
        <f t="shared" si="11"/>
        <v>2039.0374336099997</v>
      </c>
    </row>
    <row r="12" spans="2:169" ht="15.75" x14ac:dyDescent="0.25">
      <c r="B12" s="695" t="s">
        <v>37</v>
      </c>
      <c r="C12" s="518">
        <f>+[60]PGE!Q31</f>
        <v>21.259946100000001</v>
      </c>
      <c r="D12" s="518">
        <f>+[60]PGE!R31</f>
        <v>81.290216350000009</v>
      </c>
      <c r="E12" s="518">
        <f>+[60]PGE!S31</f>
        <v>7.7064399670000006</v>
      </c>
      <c r="F12" s="518">
        <f>+[60]PGE!T31</f>
        <v>28.254308350000006</v>
      </c>
      <c r="G12" s="518">
        <f>+[60]PGE!U31</f>
        <v>74.590159740000004</v>
      </c>
      <c r="H12" s="518">
        <f>+[60]PGE!V31</f>
        <v>3.8608791559999993</v>
      </c>
      <c r="I12" s="518">
        <f>+[60]PGE!W31</f>
        <v>20.664314468000001</v>
      </c>
      <c r="J12" s="518">
        <f>+[60]PGE!X31</f>
        <v>75.963219099</v>
      </c>
      <c r="K12" s="518">
        <f>+[60]PGE!Y31</f>
        <v>98.118597655000002</v>
      </c>
      <c r="L12" s="518">
        <f>+[60]PGE!Z31</f>
        <v>30.251113223999997</v>
      </c>
      <c r="M12" s="518">
        <f>+[60]PGE!AA31</f>
        <v>74.372919648999996</v>
      </c>
      <c r="N12" s="518">
        <f>+[60]PGE!AB31</f>
        <v>95.717242749999997</v>
      </c>
      <c r="O12" s="518">
        <f t="shared" si="0"/>
        <v>612.04935650800007</v>
      </c>
      <c r="P12" s="519"/>
      <c r="Q12" s="518">
        <f>+[60]PGE!AC31</f>
        <v>20.715029389999998</v>
      </c>
      <c r="R12" s="518">
        <f>+[60]PGE!AD31</f>
        <v>75.819495477000004</v>
      </c>
      <c r="S12" s="518">
        <f>+[60]PGE!AE31</f>
        <v>101.27845651799998</v>
      </c>
      <c r="T12" s="518">
        <f>+[60]PGE!AF31</f>
        <v>37.841448310999994</v>
      </c>
      <c r="U12" s="518">
        <f>+[60]PGE!AG31</f>
        <v>74.345931870000001</v>
      </c>
      <c r="V12" s="518">
        <f>+[60]PGE!AH31</f>
        <v>94.599417900000006</v>
      </c>
      <c r="W12" s="518">
        <f>+[60]PGE!AI31</f>
        <v>20.54924557</v>
      </c>
      <c r="X12" s="518">
        <f>+[60]PGE!AJ31</f>
        <v>75.807560479000003</v>
      </c>
      <c r="Y12" s="518">
        <f>+[60]PGE!AK31</f>
        <v>98.373363972999996</v>
      </c>
      <c r="Z12" s="518">
        <f>+[60]PGE!AL31</f>
        <v>32.776641329</v>
      </c>
      <c r="AA12" s="518">
        <f>+[60]PGE!AM31</f>
        <v>2.5793607499999998</v>
      </c>
      <c r="AB12" s="518">
        <f>+[60]PGE!AN31</f>
        <v>105.55504287199999</v>
      </c>
      <c r="AC12" s="518">
        <f t="shared" si="1"/>
        <v>740.24099443899991</v>
      </c>
      <c r="AD12" s="519"/>
      <c r="AE12" s="518">
        <f>+[60]PGE!AO31</f>
        <v>4.8795967000000013</v>
      </c>
      <c r="AF12" s="518">
        <f>+[60]PGE!AP31</f>
        <v>4.0733608700000001</v>
      </c>
      <c r="AG12" s="518">
        <f>+[60]PGE!AQ31</f>
        <v>127.98736201</v>
      </c>
      <c r="AH12" s="518">
        <f>+[60]PGE!AR31</f>
        <v>33.506330649999995</v>
      </c>
      <c r="AI12" s="518">
        <f>+[60]PGE!AS31</f>
        <v>1.9445220299999999</v>
      </c>
      <c r="AJ12" s="518">
        <f>+[60]PGE!AT31</f>
        <v>142.48772194000003</v>
      </c>
      <c r="AK12" s="518">
        <f>+[60]PGE!AU31</f>
        <v>3.4771266300000003</v>
      </c>
      <c r="AL12" s="518">
        <f>+[60]PGE!AV31</f>
        <v>3.9790007600000004</v>
      </c>
      <c r="AM12" s="518">
        <f>+[60]PGE!AW31</f>
        <v>128.21281146999999</v>
      </c>
      <c r="AN12" s="518">
        <f>+[60]PGE!AX31</f>
        <v>34.921248550000001</v>
      </c>
      <c r="AO12" s="518">
        <f>+[60]PGE!AY31</f>
        <v>1.91118699</v>
      </c>
      <c r="AP12" s="518">
        <f>+[60]PGE!AZ31</f>
        <v>142.46479719999996</v>
      </c>
      <c r="AQ12" s="518">
        <f t="shared" si="2"/>
        <v>629.84506579999993</v>
      </c>
      <c r="AR12" s="519"/>
      <c r="AS12" s="518">
        <f>+[60]PGE!BA31</f>
        <v>4.0611573100000005</v>
      </c>
      <c r="AT12" s="518">
        <f>+[60]PGE!BB31</f>
        <v>4.1569574100000004</v>
      </c>
      <c r="AU12" s="518">
        <f>+[60]PGE!BC31</f>
        <v>128.34736298999999</v>
      </c>
      <c r="AV12" s="518">
        <f>+[60]PGE!BD31</f>
        <v>36.383501330000001</v>
      </c>
      <c r="AW12" s="518">
        <f>+[60]PGE!BE31</f>
        <v>6.66836509</v>
      </c>
      <c r="AX12" s="518">
        <f>+[60]PGE!BF31</f>
        <v>141.84295761999999</v>
      </c>
      <c r="AY12" s="518">
        <f>+[60]PGE!BG31</f>
        <v>3.7503365200000003</v>
      </c>
      <c r="AZ12" s="518">
        <f>+[60]PGE!BH31</f>
        <v>11.820290180000001</v>
      </c>
      <c r="BA12" s="518">
        <f>+[60]PGE!BI31</f>
        <v>127.60093788</v>
      </c>
      <c r="BB12" s="518">
        <f>+[60]PGE!BJ31</f>
        <v>37.611061549999995</v>
      </c>
      <c r="BC12" s="518">
        <f>+[60]PGE!BK31</f>
        <v>6.66836509</v>
      </c>
      <c r="BD12" s="518">
        <f>+[60]PGE!BL31</f>
        <v>140.85163376</v>
      </c>
      <c r="BE12" s="518">
        <f t="shared" si="3"/>
        <v>649.76292673</v>
      </c>
      <c r="BF12" s="519"/>
      <c r="BG12" s="518">
        <f>+[60]PGE!BM31</f>
        <v>3.7320706600000002</v>
      </c>
      <c r="BH12" s="518">
        <f>+[60]PGE!BN31</f>
        <v>11.908592759999999</v>
      </c>
      <c r="BI12" s="518">
        <f>+[60]PGE!BO31</f>
        <v>334.59771484900006</v>
      </c>
      <c r="BJ12" s="518">
        <f>+[60]PGE!BP31</f>
        <v>37.503508789999998</v>
      </c>
      <c r="BK12" s="518">
        <f>+[60]PGE!BQ31</f>
        <v>6.66836509</v>
      </c>
      <c r="BL12" s="518">
        <f>+[60]PGE!BR31</f>
        <v>227.15799683000003</v>
      </c>
      <c r="BM12" s="518">
        <f>+[60]PGE!BS31</f>
        <v>3.6257823899999999</v>
      </c>
      <c r="BN12" s="518">
        <f>+[60]PGE!BT31</f>
        <v>11.95916573</v>
      </c>
      <c r="BO12" s="518">
        <f>+[60]PGE!BU31</f>
        <v>375.55446723300003</v>
      </c>
      <c r="BP12" s="518">
        <f>+[60]PGE!BV31</f>
        <v>10.7984355</v>
      </c>
      <c r="BQ12" s="518">
        <f>+[60]PGE!BW31</f>
        <v>35.638627749999998</v>
      </c>
      <c r="BR12" s="518">
        <f>+[60]PGE!BX31</f>
        <v>253.03237036499999</v>
      </c>
      <c r="BS12" s="518">
        <f t="shared" si="4"/>
        <v>1312.177097947</v>
      </c>
      <c r="BT12" s="519"/>
      <c r="BU12" s="518">
        <f>+[60]PGE!BY31</f>
        <v>19.551323499999999</v>
      </c>
      <c r="BV12" s="518">
        <f>+[60]PGE!BZ31</f>
        <v>12.04222495</v>
      </c>
      <c r="BW12" s="518">
        <f>+[60]PGE!CA31</f>
        <v>377.90204281199999</v>
      </c>
      <c r="BX12" s="518">
        <f>+[60]PGE!CB31</f>
        <v>41.672246467000001</v>
      </c>
      <c r="BY12" s="518">
        <f>+[60]PGE!CC31</f>
        <v>6.6683664600000006</v>
      </c>
      <c r="BZ12" s="518">
        <f>+[60]PGE!CD31</f>
        <v>253.22294047400001</v>
      </c>
      <c r="CA12" s="518">
        <f>+[60]PGE!CE31</f>
        <v>104.32501545000001</v>
      </c>
      <c r="CB12" s="518">
        <f>+[60]PGE!CF31</f>
        <v>9.7069971099999997</v>
      </c>
      <c r="CC12" s="518">
        <f>+[60]PGE!CG31</f>
        <v>574.27370845899986</v>
      </c>
      <c r="CD12" s="518">
        <f>+[60]PGE!CH31</f>
        <v>126.790841226</v>
      </c>
      <c r="CE12" s="518">
        <f>+[60]PGE!CI31</f>
        <v>6.4641066329999992</v>
      </c>
      <c r="CF12" s="518">
        <f>+[60]PGE!CJ31</f>
        <v>64.688070240000002</v>
      </c>
      <c r="CG12" s="518">
        <f t="shared" si="5"/>
        <v>1597.3078837809999</v>
      </c>
      <c r="CH12" s="519"/>
      <c r="CI12" s="518">
        <f>+[60]PGE!CK31</f>
        <v>87.010492659999997</v>
      </c>
      <c r="CJ12" s="518">
        <f>+[60]PGE!CL31</f>
        <v>9.70763307</v>
      </c>
      <c r="CK12" s="518">
        <f>+[60]PGE!CM31</f>
        <v>226.63613279899999</v>
      </c>
      <c r="CL12" s="518">
        <f>+[60]PGE!CN31</f>
        <v>84.807811027</v>
      </c>
      <c r="CM12" s="518">
        <f>+[60]PGE!CO31</f>
        <v>6.4643967459999994</v>
      </c>
      <c r="CN12" s="518">
        <f>+[60]PGE!CP31</f>
        <v>64.441407654000002</v>
      </c>
      <c r="CO12" s="518">
        <f>+[60]PGE!CQ31</f>
        <v>86.900184800000005</v>
      </c>
      <c r="CP12" s="518">
        <f>+[60]PGE!CR31</f>
        <v>9.7082785600000001</v>
      </c>
      <c r="CQ12" s="518">
        <f>+[60]PGE!CS31</f>
        <v>245.74338308900002</v>
      </c>
      <c r="CR12" s="518">
        <f>+[60]PGE!CT31</f>
        <v>85.006333593000008</v>
      </c>
      <c r="CS12" s="518">
        <f>+[60]PGE!CU31</f>
        <v>6.4646912499999996</v>
      </c>
      <c r="CT12" s="518">
        <f>+[60]PGE!CV31</f>
        <v>89.004684443999992</v>
      </c>
      <c r="CU12" s="518">
        <f t="shared" si="6"/>
        <v>1001.8954296920001</v>
      </c>
      <c r="CV12" s="519"/>
      <c r="CW12" s="518">
        <f>+[60]PGE!CW31</f>
        <v>86.983458340000013</v>
      </c>
      <c r="CX12" s="518">
        <f>+[60]PGE!CX31</f>
        <v>9.7089337349999987</v>
      </c>
      <c r="CY12" s="518">
        <f>+[60]PGE!CY31</f>
        <v>245.83779704299997</v>
      </c>
      <c r="CZ12" s="518">
        <f>+[60]PGE!CZ31</f>
        <v>83.321346277999993</v>
      </c>
      <c r="DA12" s="518">
        <f>+[60]PGE!DA31</f>
        <v>6.4447644900000007</v>
      </c>
      <c r="DB12" s="518">
        <f>+[60]PGE!DB31</f>
        <v>87.473183741</v>
      </c>
      <c r="DC12" s="518">
        <f>+[60]PGE!DC31</f>
        <v>3.48574546</v>
      </c>
      <c r="DD12" s="518">
        <f>+[60]PGE!DD31</f>
        <v>9.7095987949999998</v>
      </c>
      <c r="DE12" s="518">
        <f>+[60]PGE!DE31</f>
        <v>105.64411837000002</v>
      </c>
      <c r="DF12" s="518">
        <f>+[60]PGE!DF31</f>
        <v>5.3970047870000011</v>
      </c>
      <c r="DG12" s="518">
        <f>+[60]PGE!DG31</f>
        <v>9.7780978330000003</v>
      </c>
      <c r="DH12" s="518">
        <f>+[60]PGE!DH31</f>
        <v>107.940226142</v>
      </c>
      <c r="DI12" s="518">
        <f t="shared" si="7"/>
        <v>761.72427501399989</v>
      </c>
      <c r="DJ12" s="519"/>
      <c r="DK12" s="518">
        <f>+[60]PGE!DI31</f>
        <v>3.66443122</v>
      </c>
      <c r="DL12" s="518">
        <f>+[60]PGE!DJ31</f>
        <v>9.6492059649999984</v>
      </c>
      <c r="DM12" s="518">
        <f>+[60]PGE!DK31</f>
        <v>64.391763976999997</v>
      </c>
      <c r="DN12" s="518">
        <f>+[60]PGE!DL31</f>
        <v>3.9116196599999999</v>
      </c>
      <c r="DO12" s="518">
        <f>+[60]PGE!DM31</f>
        <v>12.511431151999998</v>
      </c>
      <c r="DP12" s="518">
        <f>+[60]PGE!DN31</f>
        <v>64.667152430000002</v>
      </c>
      <c r="DQ12" s="518">
        <f>+[60]PGE!DO31</f>
        <v>7.6222823200000001</v>
      </c>
      <c r="DR12" s="518">
        <f>+[60]PGE!DP31</f>
        <v>9.6498910749999993</v>
      </c>
      <c r="DS12" s="518">
        <f>+[60]PGE!DQ31</f>
        <v>64.342139759999995</v>
      </c>
      <c r="DT12" s="518">
        <f>+[60]PGE!DR31</f>
        <v>125.02415283999999</v>
      </c>
      <c r="DU12" s="518">
        <f>+[60]PGE!DS31</f>
        <v>12.532580661999999</v>
      </c>
      <c r="DV12" s="518">
        <f>+[60]PGE!DT31</f>
        <v>65.04912200699998</v>
      </c>
      <c r="DW12" s="518">
        <f t="shared" si="8"/>
        <v>443.01577306799999</v>
      </c>
      <c r="DX12" s="519"/>
      <c r="DY12" s="518">
        <f>+[60]PGE!DU31</f>
        <v>130.53806838</v>
      </c>
      <c r="DZ12" s="518">
        <f>+[60]PGE!DV31</f>
        <v>9.6035323550000005</v>
      </c>
      <c r="EA12" s="518">
        <f>+[60]PGE!DW31</f>
        <v>269.79245355999996</v>
      </c>
      <c r="EB12" s="518">
        <f>+[60]PGE!DX31</f>
        <v>123.07872055</v>
      </c>
      <c r="EC12" s="518">
        <f>+[60]PGE!DY31</f>
        <v>14.452064595</v>
      </c>
      <c r="ED12" s="518">
        <f>+[60]PGE!DZ31</f>
        <v>63.096635307999989</v>
      </c>
      <c r="EE12" s="518">
        <f>+[60]PGE!EA31</f>
        <v>131.21234945</v>
      </c>
      <c r="EF12" s="518">
        <f>+[60]PGE!EB31</f>
        <v>9.7234561149999994</v>
      </c>
      <c r="EG12" s="518">
        <f>+[60]PGE!EC31</f>
        <v>29.193711250000003</v>
      </c>
      <c r="EH12" s="518">
        <f>+[60]PGE!ED31</f>
        <v>47.977752804000005</v>
      </c>
      <c r="EI12" s="518">
        <f>+[60]PGE!EE31</f>
        <v>15.608518965</v>
      </c>
      <c r="EJ12" s="518">
        <f>+[60]PGE!EF31</f>
        <v>32.761711399999996</v>
      </c>
      <c r="EK12" s="518">
        <f t="shared" si="9"/>
        <v>877.03897473200004</v>
      </c>
      <c r="EL12" s="519"/>
      <c r="EM12" s="518">
        <f>+[60]PGE!EG31</f>
        <v>54.924537419999993</v>
      </c>
      <c r="EN12" s="518">
        <f>+[60]PGE!EH31</f>
        <v>9.7241723349999987</v>
      </c>
      <c r="EO12" s="518">
        <f>+[60]PGE!EI31</f>
        <v>159.67238094999999</v>
      </c>
      <c r="EP12" s="518">
        <f>+[60]PGE!EJ31</f>
        <v>48.003202960000003</v>
      </c>
      <c r="EQ12" s="518">
        <f>+[60]PGE!EK31</f>
        <v>13.724490105999999</v>
      </c>
      <c r="ER12" s="518">
        <f>+[60]PGE!EL31</f>
        <v>31.391101930000001</v>
      </c>
      <c r="ES12" s="518">
        <f>+[60]PGE!EM31</f>
        <v>54.322685769999993</v>
      </c>
      <c r="ET12" s="518">
        <f>+[60]PGE!EN31</f>
        <v>9.43635351</v>
      </c>
      <c r="EU12" s="518">
        <f>+[60]PGE!EO31</f>
        <v>158.60464685000002</v>
      </c>
      <c r="EV12" s="518">
        <f>+[60]PGE!EP31</f>
        <v>47.430844649999997</v>
      </c>
      <c r="EW12" s="518">
        <f>+[60]PGE!EQ31</f>
        <v>14.444821876000001</v>
      </c>
      <c r="EX12" s="518">
        <f>+[60]PGE!ER31</f>
        <v>31.981033663999998</v>
      </c>
      <c r="EY12" s="518">
        <f t="shared" si="10"/>
        <v>633.66027202100008</v>
      </c>
      <c r="EZ12" s="519"/>
      <c r="FA12" s="518">
        <f>+[60]PGE!ES31</f>
        <v>54.380442030000005</v>
      </c>
      <c r="FB12" s="518">
        <f>+[60]PGE!ET31</f>
        <v>2.0783955399999998</v>
      </c>
      <c r="FC12" s="518">
        <f>+[60]PGE!EU31</f>
        <v>160.68718704000003</v>
      </c>
      <c r="FD12" s="518">
        <f>+[60]PGE!EV31</f>
        <v>47.341819432000001</v>
      </c>
      <c r="FE12" s="518">
        <f>+[60]PGE!EW31</f>
        <v>39.659482256000004</v>
      </c>
      <c r="FF12" s="518">
        <f>+[60]PGE!EX31</f>
        <v>5.910504242</v>
      </c>
      <c r="FG12" s="518">
        <f>+[60]PGE!EY31</f>
        <v>54.037187279999984</v>
      </c>
      <c r="FH12" s="518">
        <f>+[60]PGE!EZ31</f>
        <v>27.345868159999998</v>
      </c>
      <c r="FI12" s="518">
        <f>+[60]PGE!FA31</f>
        <v>135.41706887000004</v>
      </c>
      <c r="FJ12" s="518">
        <f>+[60]PGE!FB31</f>
        <v>47.783125800000008</v>
      </c>
      <c r="FK12" s="518">
        <f>+[60]PGE!FC31</f>
        <v>40.555799957999994</v>
      </c>
      <c r="FL12" s="518">
        <f>+[60]PGE!FD31</f>
        <v>6.1292358700000005</v>
      </c>
      <c r="FM12" s="518">
        <f t="shared" si="11"/>
        <v>621.32611647800013</v>
      </c>
    </row>
    <row r="13" spans="2:169" ht="15.75" x14ac:dyDescent="0.25">
      <c r="B13" s="695" t="s">
        <v>737</v>
      </c>
      <c r="C13" s="518">
        <f>+[60]PGE!Q35</f>
        <v>0.39492421</v>
      </c>
      <c r="D13" s="518">
        <f>+[60]PGE!R35</f>
        <v>1.1758942999999999</v>
      </c>
      <c r="E13" s="518">
        <f>+[60]PGE!S35</f>
        <v>3.1883420800000004</v>
      </c>
      <c r="F13" s="518">
        <f>+[60]PGE!T35</f>
        <v>0.47948996999999999</v>
      </c>
      <c r="G13" s="518">
        <f>+[60]PGE!U35</f>
        <v>0.46349255999999994</v>
      </c>
      <c r="H13" s="518">
        <f>+[60]PGE!V35</f>
        <v>3.4917669999999998</v>
      </c>
      <c r="I13" s="518">
        <f>+[60]PGE!W35</f>
        <v>0.39492421</v>
      </c>
      <c r="J13" s="518">
        <f>+[60]PGE!X35</f>
        <v>1.1758942800000001</v>
      </c>
      <c r="K13" s="518">
        <f>+[60]PGE!Y35</f>
        <v>3.1883420600000001</v>
      </c>
      <c r="L13" s="518">
        <f>+[60]PGE!Z35</f>
        <v>0.47948996999999999</v>
      </c>
      <c r="M13" s="518">
        <f>+[60]PGE!AA35</f>
        <v>0.46349255999999994</v>
      </c>
      <c r="N13" s="518">
        <f>+[60]PGE!AB35</f>
        <v>3.4917669999999998</v>
      </c>
      <c r="O13" s="518">
        <f t="shared" si="0"/>
        <v>18.3878202</v>
      </c>
      <c r="P13" s="519"/>
      <c r="Q13" s="518">
        <f>+[60]PGE!AC35</f>
        <v>0.39492421</v>
      </c>
      <c r="R13" s="518">
        <f>+[60]PGE!AD35</f>
        <v>1.1062829599999999</v>
      </c>
      <c r="S13" s="518">
        <f>+[60]PGE!AE35</f>
        <v>3.1883420699999996</v>
      </c>
      <c r="T13" s="518">
        <f>+[60]PGE!AF35</f>
        <v>0.47948996999999999</v>
      </c>
      <c r="U13" s="518">
        <f>+[60]PGE!AG35</f>
        <v>0.46349254999999995</v>
      </c>
      <c r="V13" s="518">
        <f>+[60]PGE!AH35</f>
        <v>2.92195559</v>
      </c>
      <c r="W13" s="518">
        <f>+[60]PGE!AI35</f>
        <v>5.8004797699999999</v>
      </c>
      <c r="X13" s="518">
        <f>+[60]PGE!AJ35</f>
        <v>0.8562350700000001</v>
      </c>
      <c r="Y13" s="518">
        <f>+[60]PGE!AK35</f>
        <v>2.4491805200000001</v>
      </c>
      <c r="Z13" s="518">
        <f>+[60]PGE!AL35</f>
        <v>0.24390244000000003</v>
      </c>
      <c r="AA13" s="518">
        <f>+[60]PGE!AM35</f>
        <v>0.53590636999999997</v>
      </c>
      <c r="AB13" s="518">
        <f>+[60]PGE!AN35</f>
        <v>0.81365071999999994</v>
      </c>
      <c r="AC13" s="518">
        <f t="shared" si="1"/>
        <v>19.253842239999997</v>
      </c>
      <c r="AD13" s="519"/>
      <c r="AE13" s="518">
        <f>+[60]PGE!AO35</f>
        <v>5.4055555599999998</v>
      </c>
      <c r="AF13" s="518">
        <f>+[60]PGE!AP35</f>
        <v>0.64464554000000007</v>
      </c>
      <c r="AG13" s="518">
        <f>+[60]PGE!AQ35</f>
        <v>2.4491805200000001</v>
      </c>
      <c r="AH13" s="518">
        <f>+[60]PGE!AR35</f>
        <v>0.24390239999999999</v>
      </c>
      <c r="AI13" s="518">
        <f>+[60]PGE!AS35</f>
        <v>0.23994636999999999</v>
      </c>
      <c r="AJ13" s="518">
        <f>+[60]PGE!AT35</f>
        <v>0.23066742000000001</v>
      </c>
      <c r="AK13" s="518">
        <f>+[60]PGE!AU35</f>
        <v>5.4055555599999998</v>
      </c>
      <c r="AL13" s="518">
        <f>+[60]PGE!AV35</f>
        <v>7.6687310000000009E-2</v>
      </c>
      <c r="AM13" s="518">
        <f>+[60]PGE!AW35</f>
        <v>1.46955882</v>
      </c>
      <c r="AN13" s="518">
        <f>+[60]PGE!AX35</f>
        <v>6.25</v>
      </c>
      <c r="AO13" s="518">
        <f>+[60]PGE!AY35</f>
        <v>2.6904586300000002</v>
      </c>
      <c r="AP13" s="518">
        <f>+[60]PGE!AZ35</f>
        <v>0.23066711999999998</v>
      </c>
      <c r="AQ13" s="518">
        <f t="shared" si="2"/>
        <v>25.336825249999997</v>
      </c>
      <c r="AR13" s="519"/>
      <c r="AS13" s="518">
        <f>+[60]PGE!BA35</f>
        <v>5.4055555599999998</v>
      </c>
      <c r="AT13" s="518">
        <f>+[60]PGE!BB35</f>
        <v>2.5455542900000001</v>
      </c>
      <c r="AU13" s="518">
        <f>+[60]PGE!BC35</f>
        <v>1.46955882</v>
      </c>
      <c r="AV13" s="518">
        <f>+[60]PGE!BD35</f>
        <v>6.25</v>
      </c>
      <c r="AW13" s="518">
        <f>+[60]PGE!BE35</f>
        <v>2.6891793100000001</v>
      </c>
      <c r="AX13" s="518">
        <f>+[60]PGE!BF35</f>
        <v>9.6136910700000016</v>
      </c>
      <c r="AY13" s="518">
        <f>+[60]PGE!BG35</f>
        <v>5.4055555599999998</v>
      </c>
      <c r="AZ13" s="518">
        <f>+[60]PGE!BH35</f>
        <v>2.5441297899999999</v>
      </c>
      <c r="BA13" s="518">
        <f>+[60]PGE!BI35</f>
        <v>2.7504712900000001</v>
      </c>
      <c r="BB13" s="518">
        <f>+[60]PGE!BJ35</f>
        <v>6.25</v>
      </c>
      <c r="BC13" s="518">
        <f>+[60]PGE!BK35</f>
        <v>2.6730707599999999</v>
      </c>
      <c r="BD13" s="518">
        <f>+[60]PGE!BL35</f>
        <v>9.5576660699999998</v>
      </c>
      <c r="BE13" s="518">
        <f t="shared" si="3"/>
        <v>57.15443252</v>
      </c>
      <c r="BF13" s="519"/>
      <c r="BG13" s="518">
        <f>+[60]PGE!BM35</f>
        <v>405.40555555999998</v>
      </c>
      <c r="BH13" s="518">
        <f>+[60]PGE!BN35</f>
        <v>2.5405783200000003</v>
      </c>
      <c r="BI13" s="518">
        <f>+[60]PGE!BO35</f>
        <v>1.258875</v>
      </c>
      <c r="BJ13" s="518">
        <f>+[60]PGE!BP35</f>
        <v>6.25</v>
      </c>
      <c r="BK13" s="518">
        <f>+[60]PGE!BQ35</f>
        <v>3.85520532</v>
      </c>
      <c r="BL13" s="518">
        <f>+[60]PGE!BR35</f>
        <v>9.6257660699999992</v>
      </c>
      <c r="BM13" s="518">
        <f>+[60]PGE!BS35</f>
        <v>5.4055555599999998</v>
      </c>
      <c r="BN13" s="518">
        <f>+[60]PGE!BT35</f>
        <v>2.5217040499999999</v>
      </c>
      <c r="BO13" s="518">
        <f>+[60]PGE!BU35</f>
        <v>1.46666667</v>
      </c>
      <c r="BP13" s="518">
        <f>+[60]PGE!BV35</f>
        <v>6.25</v>
      </c>
      <c r="BQ13" s="518">
        <f>+[60]PGE!BW35</f>
        <v>2.5369505499999998</v>
      </c>
      <c r="BR13" s="518">
        <f>+[60]PGE!BX35</f>
        <v>9.5982660709999994</v>
      </c>
      <c r="BS13" s="518">
        <f t="shared" si="4"/>
        <v>456.7151231709999</v>
      </c>
      <c r="BT13" s="519"/>
      <c r="BU13" s="518">
        <f>+[60]PGE!BY35</f>
        <v>20.34958516</v>
      </c>
      <c r="BV13" s="518">
        <f>+[60]PGE!BZ35</f>
        <v>2.5152865900000001</v>
      </c>
      <c r="BW13" s="518">
        <f>+[60]PGE!CA35</f>
        <v>5.3750269600000005</v>
      </c>
      <c r="BX13" s="518">
        <f>+[60]PGE!CB35</f>
        <v>6.25</v>
      </c>
      <c r="BY13" s="518">
        <f>+[60]PGE!CC35</f>
        <v>18.135172229999998</v>
      </c>
      <c r="BZ13" s="518">
        <f>+[60]PGE!CD35</f>
        <v>1.2540750000000001</v>
      </c>
      <c r="CA13" s="518">
        <f>+[60]PGE!CE35</f>
        <v>20.34958512</v>
      </c>
      <c r="CB13" s="518">
        <f>+[60]PGE!CF35</f>
        <v>3.31528658</v>
      </c>
      <c r="CC13" s="518">
        <f>+[60]PGE!CG35</f>
        <v>9.4496595100000018</v>
      </c>
      <c r="CD13" s="518">
        <f>+[60]PGE!CH35</f>
        <v>6.25</v>
      </c>
      <c r="CE13" s="518">
        <f>+[60]PGE!CI35</f>
        <v>30.054968583000001</v>
      </c>
      <c r="CF13" s="518">
        <f>+[60]PGE!CJ35</f>
        <v>17.929207139999999</v>
      </c>
      <c r="CG13" s="518">
        <f t="shared" si="5"/>
        <v>141.22785287300002</v>
      </c>
      <c r="CH13" s="519"/>
      <c r="CI13" s="518">
        <f>+[60]PGE!CK35</f>
        <v>14.9440296</v>
      </c>
      <c r="CJ13" s="518">
        <f>+[60]PGE!CL35</f>
        <v>15.276331759</v>
      </c>
      <c r="CK13" s="518">
        <f>+[60]PGE!CM35</f>
        <v>9.3973845100000002</v>
      </c>
      <c r="CL13" s="518">
        <f>+[60]PGE!CN35</f>
        <v>6.25</v>
      </c>
      <c r="CM13" s="518">
        <f>+[60]PGE!CO35</f>
        <v>39.135439194999996</v>
      </c>
      <c r="CN13" s="518">
        <f>+[60]PGE!CP35</f>
        <v>10.898328571</v>
      </c>
      <c r="CO13" s="518">
        <f>+[60]PGE!CQ35</f>
        <v>14.9440296</v>
      </c>
      <c r="CP13" s="518">
        <f>+[60]PGE!CR35</f>
        <v>24.225554006000003</v>
      </c>
      <c r="CQ13" s="518">
        <f>+[60]PGE!CS35</f>
        <v>13.190597009999998</v>
      </c>
      <c r="CR13" s="518">
        <f>+[60]PGE!CT35</f>
        <v>0</v>
      </c>
      <c r="CS13" s="518">
        <f>+[60]PGE!CU35</f>
        <v>48.022223063000006</v>
      </c>
      <c r="CT13" s="518">
        <f>+[60]PGE!CV35</f>
        <v>13.432253571</v>
      </c>
      <c r="CU13" s="518">
        <f t="shared" si="6"/>
        <v>209.71617088500003</v>
      </c>
      <c r="CV13" s="519"/>
      <c r="CW13" s="518">
        <f>+[60]PGE!CW35</f>
        <v>14.9440296</v>
      </c>
      <c r="CX13" s="518">
        <f>+[60]PGE!CX35</f>
        <v>32.941983393000001</v>
      </c>
      <c r="CY13" s="518">
        <f>+[60]PGE!CY35</f>
        <v>13.242022010000001</v>
      </c>
      <c r="CZ13" s="518">
        <f>+[60]PGE!CZ35</f>
        <v>845.87334525999995</v>
      </c>
      <c r="DA13" s="518">
        <f>+[60]PGE!DA35</f>
        <v>20.567715270000001</v>
      </c>
      <c r="DB13" s="518">
        <f>+[60]PGE!DB35+'[61]Ajustes explicaciones'!$DB$24</f>
        <v>513.62022856999999</v>
      </c>
      <c r="DC13" s="518">
        <f>+[60]PGE!DC35</f>
        <v>23.9440296</v>
      </c>
      <c r="DD13" s="518">
        <f>+[60]PGE!DD35</f>
        <v>5.8</v>
      </c>
      <c r="DE13" s="518">
        <f>+[60]PGE!DE35</f>
        <v>13.543972010000001</v>
      </c>
      <c r="DF13" s="518">
        <f>+[60]PGE!DF35</f>
        <v>9</v>
      </c>
      <c r="DG13" s="518">
        <f>+[60]PGE!DG35</f>
        <v>20.567715270000001</v>
      </c>
      <c r="DH13" s="518">
        <f>+[60]PGE!DH35</f>
        <v>13.955478569999999</v>
      </c>
      <c r="DI13" s="518">
        <f t="shared" si="7"/>
        <v>1528.000519553</v>
      </c>
      <c r="DJ13" s="519"/>
      <c r="DK13" s="518">
        <f>+[60]PGE!DI35</f>
        <v>23.9440296</v>
      </c>
      <c r="DL13" s="518">
        <f>+[60]PGE!DJ35</f>
        <v>5.8</v>
      </c>
      <c r="DM13" s="518">
        <f>+[60]PGE!DK35</f>
        <v>13.530747009999999</v>
      </c>
      <c r="DN13" s="518">
        <f>+[60]PGE!DL35</f>
        <v>9</v>
      </c>
      <c r="DO13" s="518">
        <f>+[60]PGE!DM35</f>
        <v>20.567715270000001</v>
      </c>
      <c r="DP13" s="518">
        <f>+[60]PGE!DN35</f>
        <v>19.116170969999999</v>
      </c>
      <c r="DQ13" s="518">
        <f>+[60]PGE!DO35</f>
        <v>23.9440296</v>
      </c>
      <c r="DR13" s="518">
        <f>+[60]PGE!DP35</f>
        <v>8.6718894689999999</v>
      </c>
      <c r="DS13" s="518">
        <f>+[60]PGE!DQ35</f>
        <v>14.355213080000002</v>
      </c>
      <c r="DT13" s="518">
        <f>+[60]PGE!DR35</f>
        <v>9</v>
      </c>
      <c r="DU13" s="518">
        <f>+[60]PGE!DS35</f>
        <v>23.067715270000001</v>
      </c>
      <c r="DV13" s="518">
        <f>+[60]PGE!DT35</f>
        <v>19.092295972999999</v>
      </c>
      <c r="DW13" s="518">
        <f t="shared" si="8"/>
        <v>190.08980624200004</v>
      </c>
      <c r="DX13" s="519"/>
      <c r="DY13" s="518">
        <f>+[60]PGE!DU35</f>
        <v>23.9440296</v>
      </c>
      <c r="DZ13" s="518">
        <f>+[60]PGE!DV35</f>
        <v>1.158689469</v>
      </c>
      <c r="EA13" s="518">
        <f>+[60]PGE!DW35</f>
        <v>16.338578649999999</v>
      </c>
      <c r="EB13" s="518">
        <f>+[60]PGE!DX35</f>
        <v>9</v>
      </c>
      <c r="EC13" s="518">
        <f>+[60]PGE!DY35</f>
        <v>16.277696250000002</v>
      </c>
      <c r="ED13" s="518">
        <f>+[60]PGE!DZ35</f>
        <v>20.171558472999997</v>
      </c>
      <c r="EE13" s="518">
        <f>+[60]PGE!EA35</f>
        <v>23.9440296</v>
      </c>
      <c r="EF13" s="518">
        <f>+[60]PGE!EB35</f>
        <v>0.32123684000000002</v>
      </c>
      <c r="EG13" s="518">
        <f>+[60]PGE!EC35</f>
        <v>14.625857057999999</v>
      </c>
      <c r="EH13" s="518">
        <f>+[60]PGE!ED35</f>
        <v>9.65625</v>
      </c>
      <c r="EI13" s="518">
        <f>+[60]PGE!EE35</f>
        <v>16.277696250000002</v>
      </c>
      <c r="EJ13" s="518">
        <f>+[60]PGE!EF35</f>
        <v>19.052320990000002</v>
      </c>
      <c r="EK13" s="518">
        <f t="shared" si="9"/>
        <v>170.76794317999997</v>
      </c>
      <c r="EL13" s="519"/>
      <c r="EM13" s="518">
        <f>+[60]PGE!EG35</f>
        <v>23.9440296</v>
      </c>
      <c r="EN13" s="518">
        <f>+[60]PGE!EH35</f>
        <v>0.33888946999999997</v>
      </c>
      <c r="EO13" s="518">
        <f>+[60]PGE!EI35</f>
        <v>15.064325077000001</v>
      </c>
      <c r="EP13" s="518">
        <f>+[60]PGE!EJ35</f>
        <v>0.65625</v>
      </c>
      <c r="EQ13" s="518">
        <f>+[60]PGE!EK35</f>
        <v>16.277696250000002</v>
      </c>
      <c r="ER13" s="518">
        <f>+[60]PGE!EL35</f>
        <v>10.906392401999998</v>
      </c>
      <c r="ES13" s="518">
        <f>+[60]PGE!EM35</f>
        <v>14.9440296</v>
      </c>
      <c r="ET13" s="518">
        <f>+[60]PGE!EN35</f>
        <v>4.0892161150000002</v>
      </c>
      <c r="EU13" s="518">
        <f>+[60]PGE!EO35</f>
        <v>15.634316012999999</v>
      </c>
      <c r="EV13" s="518">
        <f>+[60]PGE!EP35</f>
        <v>0.65625</v>
      </c>
      <c r="EW13" s="518">
        <f>+[60]PGE!EQ35</f>
        <v>16.277696250000002</v>
      </c>
      <c r="EX13" s="518">
        <f>+[60]PGE!ER35</f>
        <v>12.648525735</v>
      </c>
      <c r="EY13" s="518">
        <f t="shared" si="10"/>
        <v>131.43761651200001</v>
      </c>
      <c r="EZ13" s="519"/>
      <c r="FA13" s="518">
        <f>+[60]PGE!ES35</f>
        <v>14.9440296</v>
      </c>
      <c r="FB13" s="518">
        <f>+[60]PGE!ET35</f>
        <v>4.0853161199999999</v>
      </c>
      <c r="FC13" s="518">
        <f>+[60]PGE!EU35</f>
        <v>16.338412550000001</v>
      </c>
      <c r="FD13" s="518">
        <f>+[60]PGE!EV35</f>
        <v>0.65625</v>
      </c>
      <c r="FE13" s="518">
        <f>+[60]PGE!EW35</f>
        <v>16.715522320000002</v>
      </c>
      <c r="FF13" s="518">
        <f>+[60]PGE!EX35</f>
        <v>11.958999663</v>
      </c>
      <c r="FG13" s="518">
        <f>+[60]PGE!EY35</f>
        <v>14.9440296</v>
      </c>
      <c r="FH13" s="518">
        <f>+[60]PGE!EZ35</f>
        <v>4.0926582200000006</v>
      </c>
      <c r="FI13" s="518">
        <f>+[60]PGE!FA35</f>
        <v>16.850592210000002</v>
      </c>
      <c r="FJ13" s="518">
        <f>+[60]PGE!FB35</f>
        <v>0.65625</v>
      </c>
      <c r="FK13" s="518">
        <f>+[60]PGE!FC35</f>
        <v>16.277696250000002</v>
      </c>
      <c r="FL13" s="518">
        <f>+[60]PGE!FD35</f>
        <v>12.35772573</v>
      </c>
      <c r="FM13" s="518">
        <f t="shared" si="11"/>
        <v>129.87748226300002</v>
      </c>
    </row>
    <row r="14" spans="2:169" ht="15.75" x14ac:dyDescent="0.25">
      <c r="B14" s="695" t="s">
        <v>694</v>
      </c>
      <c r="C14" s="518">
        <f>+[60]PGE!Q36</f>
        <v>0</v>
      </c>
      <c r="D14" s="518">
        <f>+[60]PGE!R36</f>
        <v>4.2912820199999997</v>
      </c>
      <c r="E14" s="518">
        <f>+[60]PGE!S36</f>
        <v>0</v>
      </c>
      <c r="F14" s="518">
        <f>+[60]PGE!T36</f>
        <v>0</v>
      </c>
      <c r="G14" s="518">
        <f>+[60]PGE!U36</f>
        <v>0</v>
      </c>
      <c r="H14" s="518">
        <f>+[60]PGE!V36</f>
        <v>0</v>
      </c>
      <c r="I14" s="518">
        <f>+[60]PGE!W36</f>
        <v>0</v>
      </c>
      <c r="J14" s="518">
        <f>+[60]PGE!X36</f>
        <v>4.2912820199999997</v>
      </c>
      <c r="K14" s="518">
        <f>+[60]PGE!Y36</f>
        <v>0</v>
      </c>
      <c r="L14" s="518">
        <f>+[60]PGE!Z36</f>
        <v>0</v>
      </c>
      <c r="M14" s="518">
        <f>+[60]PGE!AA36</f>
        <v>0</v>
      </c>
      <c r="N14" s="518">
        <f>+[60]PGE!AB36</f>
        <v>0</v>
      </c>
      <c r="O14" s="518">
        <f t="shared" si="0"/>
        <v>8.5825640399999994</v>
      </c>
      <c r="P14" s="519"/>
      <c r="Q14" s="518">
        <f>+[60]PGE!AC36</f>
        <v>0</v>
      </c>
      <c r="R14" s="518">
        <f>+[60]PGE!AD36</f>
        <v>4.2912820199999997</v>
      </c>
      <c r="S14" s="518">
        <f>+[60]PGE!AE36</f>
        <v>0</v>
      </c>
      <c r="T14" s="518">
        <f>+[60]PGE!AF36</f>
        <v>0</v>
      </c>
      <c r="U14" s="518">
        <f>+[60]PGE!AG36</f>
        <v>0</v>
      </c>
      <c r="V14" s="518">
        <f>+[60]PGE!AH36</f>
        <v>0</v>
      </c>
      <c r="W14" s="518">
        <f>+[60]PGE!AI36</f>
        <v>0</v>
      </c>
      <c r="X14" s="518">
        <f>+[60]PGE!AJ36</f>
        <v>4.2912820199999997</v>
      </c>
      <c r="Y14" s="518">
        <f>+[60]PGE!AK36</f>
        <v>0</v>
      </c>
      <c r="Z14" s="518">
        <f>+[60]PGE!AL36</f>
        <v>0</v>
      </c>
      <c r="AA14" s="518">
        <f>+[60]PGE!AM36</f>
        <v>0</v>
      </c>
      <c r="AB14" s="518">
        <f>+[60]PGE!AN36</f>
        <v>0</v>
      </c>
      <c r="AC14" s="518">
        <f t="shared" si="1"/>
        <v>8.5825640399999994</v>
      </c>
      <c r="AD14" s="519"/>
      <c r="AE14" s="518">
        <f>+[60]PGE!AO36</f>
        <v>0</v>
      </c>
      <c r="AF14" s="518">
        <f>+[60]PGE!AP36</f>
        <v>4.2789645999999992</v>
      </c>
      <c r="AG14" s="518">
        <f>+[60]PGE!AQ36</f>
        <v>0</v>
      </c>
      <c r="AH14" s="518">
        <f>+[60]PGE!AR36</f>
        <v>0</v>
      </c>
      <c r="AI14" s="518">
        <f>+[60]PGE!AS36</f>
        <v>0</v>
      </c>
      <c r="AJ14" s="518">
        <f>+[60]PGE!AT36</f>
        <v>0</v>
      </c>
      <c r="AK14" s="518">
        <f>+[60]PGE!AU36</f>
        <v>0</v>
      </c>
      <c r="AL14" s="518">
        <f>+[60]PGE!AV36</f>
        <v>0</v>
      </c>
      <c r="AM14" s="518">
        <f>+[60]PGE!AW36</f>
        <v>0</v>
      </c>
      <c r="AN14" s="518">
        <f>+[60]PGE!AX36</f>
        <v>0</v>
      </c>
      <c r="AO14" s="518">
        <f>+[60]PGE!AY36</f>
        <v>0</v>
      </c>
      <c r="AP14" s="518">
        <f>+[60]PGE!AZ36</f>
        <v>650</v>
      </c>
      <c r="AQ14" s="518">
        <f t="shared" si="2"/>
        <v>654.27896459999999</v>
      </c>
      <c r="AR14" s="519"/>
      <c r="AS14" s="518">
        <f>+[60]PGE!BA36</f>
        <v>0</v>
      </c>
      <c r="AT14" s="518">
        <f>+[60]PGE!BB36</f>
        <v>0</v>
      </c>
      <c r="AU14" s="518">
        <f>+[60]PGE!BC36</f>
        <v>0</v>
      </c>
      <c r="AV14" s="518">
        <f>+[60]PGE!BD36</f>
        <v>0</v>
      </c>
      <c r="AW14" s="518">
        <f>+[60]PGE!BE36</f>
        <v>0</v>
      </c>
      <c r="AX14" s="518">
        <f>+[60]PGE!BF36</f>
        <v>0</v>
      </c>
      <c r="AY14" s="518">
        <f>+[60]PGE!BG36</f>
        <v>0</v>
      </c>
      <c r="AZ14" s="518">
        <f>+[60]PGE!BH36</f>
        <v>0</v>
      </c>
      <c r="BA14" s="518">
        <f>+[60]PGE!BI36</f>
        <v>0</v>
      </c>
      <c r="BB14" s="518">
        <f>+[60]PGE!BJ36</f>
        <v>0</v>
      </c>
      <c r="BC14" s="518">
        <f>+[60]PGE!BK36</f>
        <v>0</v>
      </c>
      <c r="BD14" s="518">
        <f>+[60]PGE!BL36</f>
        <v>0</v>
      </c>
      <c r="BE14" s="518">
        <f t="shared" si="3"/>
        <v>0</v>
      </c>
      <c r="BF14" s="519"/>
      <c r="BG14" s="518">
        <f>+[60]PGE!BM36</f>
        <v>0</v>
      </c>
      <c r="BH14" s="518">
        <f>+[60]PGE!BN36</f>
        <v>0</v>
      </c>
      <c r="BI14" s="518">
        <f>+[60]PGE!BO36</f>
        <v>0</v>
      </c>
      <c r="BJ14" s="518">
        <f>+[60]PGE!BP36</f>
        <v>0</v>
      </c>
      <c r="BK14" s="518">
        <f>+[60]PGE!BQ36</f>
        <v>0</v>
      </c>
      <c r="BL14" s="518">
        <f>+[60]PGE!BR36</f>
        <v>0</v>
      </c>
      <c r="BM14" s="518">
        <f>+[60]PGE!BS36</f>
        <v>0</v>
      </c>
      <c r="BN14" s="518">
        <f>+[60]PGE!BT36</f>
        <v>0</v>
      </c>
      <c r="BO14" s="518">
        <f>+[60]PGE!BU36</f>
        <v>0</v>
      </c>
      <c r="BP14" s="518">
        <f>+[60]PGE!BV36</f>
        <v>0</v>
      </c>
      <c r="BQ14" s="518">
        <f>+[60]PGE!BW36</f>
        <v>0</v>
      </c>
      <c r="BR14" s="518">
        <f>+[60]PGE!BX36</f>
        <v>0</v>
      </c>
      <c r="BS14" s="518">
        <f t="shared" si="4"/>
        <v>0</v>
      </c>
      <c r="BT14" s="519"/>
      <c r="BU14" s="518">
        <f>+[60]PGE!BY36</f>
        <v>0</v>
      </c>
      <c r="BV14" s="518">
        <f>+[60]PGE!BZ36</f>
        <v>0</v>
      </c>
      <c r="BW14" s="518">
        <f>+[60]PGE!CA36</f>
        <v>0</v>
      </c>
      <c r="BX14" s="518">
        <f>+[60]PGE!CB36</f>
        <v>0</v>
      </c>
      <c r="BY14" s="518">
        <f>+[60]PGE!CC36</f>
        <v>0</v>
      </c>
      <c r="BZ14" s="518">
        <f>+[60]PGE!CD36</f>
        <v>0</v>
      </c>
      <c r="CA14" s="518">
        <f>+[60]PGE!CE36</f>
        <v>0</v>
      </c>
      <c r="CB14" s="518">
        <f>+[60]PGE!CF36</f>
        <v>0</v>
      </c>
      <c r="CC14" s="518">
        <f>+[60]PGE!CG36</f>
        <v>0</v>
      </c>
      <c r="CD14" s="518">
        <f>+[60]PGE!CH36</f>
        <v>0</v>
      </c>
      <c r="CE14" s="518">
        <f>+[60]PGE!CI36</f>
        <v>0</v>
      </c>
      <c r="CF14" s="518">
        <f>+[60]PGE!CJ36</f>
        <v>0</v>
      </c>
      <c r="CG14" s="518">
        <f t="shared" si="5"/>
        <v>0</v>
      </c>
      <c r="CH14" s="519"/>
      <c r="CI14" s="518">
        <f>+[60]PGE!CK36</f>
        <v>0</v>
      </c>
      <c r="CJ14" s="518">
        <f>+[60]PGE!CL36</f>
        <v>0</v>
      </c>
      <c r="CK14" s="518">
        <f>+[60]PGE!CM36</f>
        <v>0</v>
      </c>
      <c r="CL14" s="518">
        <f>+[60]PGE!CN36</f>
        <v>0</v>
      </c>
      <c r="CM14" s="518">
        <f>+[60]PGE!CO36</f>
        <v>0</v>
      </c>
      <c r="CN14" s="518">
        <f>+[60]PGE!CP36</f>
        <v>1175.3699999999999</v>
      </c>
      <c r="CO14" s="518">
        <f>+[60]PGE!CQ36</f>
        <v>0</v>
      </c>
      <c r="CP14" s="518">
        <f>+[60]PGE!CR36</f>
        <v>0</v>
      </c>
      <c r="CQ14" s="518">
        <f>+[60]PGE!CS36</f>
        <v>0</v>
      </c>
      <c r="CR14" s="518">
        <f>+[60]PGE!CT36</f>
        <v>0</v>
      </c>
      <c r="CS14" s="518">
        <f>+[60]PGE!CU36</f>
        <v>0</v>
      </c>
      <c r="CT14" s="518">
        <f>+[60]PGE!CV36</f>
        <v>0</v>
      </c>
      <c r="CU14" s="518">
        <f t="shared" si="6"/>
        <v>1175.3699999999999</v>
      </c>
      <c r="CV14" s="519"/>
      <c r="CW14" s="518">
        <f>+[60]PGE!CW36</f>
        <v>0</v>
      </c>
      <c r="CX14" s="518">
        <f>+[60]PGE!CX36</f>
        <v>0</v>
      </c>
      <c r="CY14" s="518">
        <f>+[60]PGE!CY36</f>
        <v>324.63</v>
      </c>
      <c r="CZ14" s="518">
        <f>+[60]PGE!CZ36</f>
        <v>0</v>
      </c>
      <c r="DA14" s="518">
        <f>+[60]PGE!DA36</f>
        <v>0</v>
      </c>
      <c r="DB14" s="518">
        <f>+[60]PGE!DB36</f>
        <v>0</v>
      </c>
      <c r="DC14" s="518">
        <f>+[60]PGE!DC36</f>
        <v>0</v>
      </c>
      <c r="DD14" s="518">
        <f>+[60]PGE!DD36</f>
        <v>0</v>
      </c>
      <c r="DE14" s="518">
        <f>+[60]PGE!DE36</f>
        <v>0</v>
      </c>
      <c r="DF14" s="518">
        <f>+[60]PGE!DF36</f>
        <v>0</v>
      </c>
      <c r="DG14" s="518">
        <f>+[60]PGE!DG36</f>
        <v>0</v>
      </c>
      <c r="DH14" s="518">
        <f>+[60]PGE!DH36</f>
        <v>0</v>
      </c>
      <c r="DI14" s="518">
        <f t="shared" si="7"/>
        <v>324.63</v>
      </c>
      <c r="DJ14" s="519"/>
      <c r="DK14" s="518">
        <f>+[60]PGE!DI36</f>
        <v>0</v>
      </c>
      <c r="DL14" s="518">
        <f>+[60]PGE!DJ36</f>
        <v>0</v>
      </c>
      <c r="DM14" s="518">
        <f>+[60]PGE!DK36</f>
        <v>0</v>
      </c>
      <c r="DN14" s="518">
        <f>+[60]PGE!DL36</f>
        <v>0</v>
      </c>
      <c r="DO14" s="518">
        <f>+[60]PGE!DM36</f>
        <v>0</v>
      </c>
      <c r="DP14" s="518">
        <f>+[60]PGE!DN36</f>
        <v>0</v>
      </c>
      <c r="DQ14" s="518">
        <f>+[60]PGE!DO36</f>
        <v>25</v>
      </c>
      <c r="DR14" s="518">
        <f>+[60]PGE!DP36</f>
        <v>0</v>
      </c>
      <c r="DS14" s="518">
        <f>+[60]PGE!DQ36</f>
        <v>0</v>
      </c>
      <c r="DT14" s="518">
        <f>+[60]PGE!DR36</f>
        <v>0</v>
      </c>
      <c r="DU14" s="518">
        <f>+[60]PGE!DS36</f>
        <v>0</v>
      </c>
      <c r="DV14" s="518">
        <f>+[60]PGE!DT36</f>
        <v>0</v>
      </c>
      <c r="DW14" s="518">
        <f t="shared" si="8"/>
        <v>25</v>
      </c>
      <c r="DX14" s="519"/>
      <c r="DY14" s="518">
        <f>+[60]PGE!DU36</f>
        <v>25</v>
      </c>
      <c r="DZ14" s="518">
        <f>+[60]PGE!DV36</f>
        <v>0</v>
      </c>
      <c r="EA14" s="518">
        <f>+[60]PGE!DW36</f>
        <v>0</v>
      </c>
      <c r="EB14" s="518">
        <f>+[60]PGE!DX36</f>
        <v>0</v>
      </c>
      <c r="EC14" s="518">
        <f>+[60]PGE!DY36</f>
        <v>0</v>
      </c>
      <c r="ED14" s="518">
        <f>+[60]PGE!DZ36</f>
        <v>0</v>
      </c>
      <c r="EE14" s="518">
        <f>+[60]PGE!EA36</f>
        <v>0</v>
      </c>
      <c r="EF14" s="518">
        <f>+[60]PGE!EB36</f>
        <v>29</v>
      </c>
      <c r="EG14" s="518">
        <f>+[60]PGE!EC36</f>
        <v>0</v>
      </c>
      <c r="EH14" s="518">
        <f>+[60]PGE!ED36</f>
        <v>0</v>
      </c>
      <c r="EI14" s="518">
        <f>+[60]PGE!EE36</f>
        <v>0</v>
      </c>
      <c r="EJ14" s="518">
        <f>+[60]PGE!EF36</f>
        <v>0</v>
      </c>
      <c r="EK14" s="518">
        <f t="shared" si="9"/>
        <v>54</v>
      </c>
      <c r="EL14" s="519"/>
      <c r="EM14" s="518">
        <f>+[60]PGE!EG36</f>
        <v>29</v>
      </c>
      <c r="EN14" s="518">
        <f>+[60]PGE!EH36</f>
        <v>0</v>
      </c>
      <c r="EO14" s="518">
        <f>+[60]PGE!EI36</f>
        <v>0</v>
      </c>
      <c r="EP14" s="518">
        <f>+[60]PGE!EJ36</f>
        <v>0</v>
      </c>
      <c r="EQ14" s="518">
        <f>+[60]PGE!EK36</f>
        <v>644.31052255612508</v>
      </c>
      <c r="ER14" s="518">
        <f>+[60]PGE!EL36</f>
        <v>0</v>
      </c>
      <c r="ES14" s="518">
        <f>+[60]PGE!EM36</f>
        <v>35</v>
      </c>
      <c r="ET14" s="518">
        <f>+[60]PGE!EN36</f>
        <v>0</v>
      </c>
      <c r="EU14" s="518">
        <f>+[60]PGE!EO36</f>
        <v>0</v>
      </c>
      <c r="EV14" s="518">
        <f>+[60]PGE!EP36</f>
        <v>0</v>
      </c>
      <c r="EW14" s="518">
        <f>+[60]PGE!EQ36</f>
        <v>0</v>
      </c>
      <c r="EX14" s="518">
        <f>+[60]PGE!ER36</f>
        <v>0</v>
      </c>
      <c r="EY14" s="518">
        <f t="shared" si="10"/>
        <v>708.31052255612508</v>
      </c>
      <c r="EZ14" s="519"/>
      <c r="FA14" s="518">
        <f>+[60]PGE!ES36</f>
        <v>35</v>
      </c>
      <c r="FB14" s="518">
        <f>+[60]PGE!ET36</f>
        <v>0</v>
      </c>
      <c r="FC14" s="518">
        <f>+[60]PGE!EU36</f>
        <v>0</v>
      </c>
      <c r="FD14" s="518">
        <f>+[60]PGE!EV36</f>
        <v>0</v>
      </c>
      <c r="FE14" s="518">
        <f>+[60]PGE!EW36</f>
        <v>0</v>
      </c>
      <c r="FF14" s="518">
        <f>+[60]PGE!EX36</f>
        <v>0</v>
      </c>
      <c r="FG14" s="518">
        <f>+[60]PGE!EY36</f>
        <v>9</v>
      </c>
      <c r="FH14" s="518">
        <f>+[60]PGE!EZ36</f>
        <v>0</v>
      </c>
      <c r="FI14" s="518">
        <f>+[60]PGE!FA36</f>
        <v>0</v>
      </c>
      <c r="FJ14" s="518">
        <f>+[60]PGE!FB36</f>
        <v>0</v>
      </c>
      <c r="FK14" s="518">
        <f>+[60]PGE!FC36</f>
        <v>0</v>
      </c>
      <c r="FL14" s="518">
        <f>+[60]PGE!FD36</f>
        <v>960.18349639175324</v>
      </c>
      <c r="FM14" s="518">
        <f t="shared" si="11"/>
        <v>1004.1834963917532</v>
      </c>
    </row>
    <row r="15" spans="2:169" ht="15.75" x14ac:dyDescent="0.25">
      <c r="B15" s="695" t="s">
        <v>682</v>
      </c>
      <c r="C15" s="518">
        <f>+[60]PGE!Q37</f>
        <v>0</v>
      </c>
      <c r="D15" s="518">
        <f>+[60]PGE!R37</f>
        <v>0</v>
      </c>
      <c r="E15" s="518">
        <f>+[60]PGE!S37</f>
        <v>0</v>
      </c>
      <c r="F15" s="518">
        <f>+[60]PGE!T37</f>
        <v>0.33333332999999998</v>
      </c>
      <c r="G15" s="518">
        <f>+[60]PGE!U37</f>
        <v>0</v>
      </c>
      <c r="H15" s="518">
        <f>+[60]PGE!V37</f>
        <v>0</v>
      </c>
      <c r="I15" s="518">
        <f>+[60]PGE!W37</f>
        <v>0</v>
      </c>
      <c r="J15" s="518">
        <f>+[60]PGE!X37</f>
        <v>0</v>
      </c>
      <c r="K15" s="518">
        <f>+[60]PGE!Y37</f>
        <v>0.33333332999999998</v>
      </c>
      <c r="L15" s="518">
        <f>+[60]PGE!Z37</f>
        <v>0</v>
      </c>
      <c r="M15" s="518">
        <f>+[60]PGE!AA37</f>
        <v>0</v>
      </c>
      <c r="N15" s="518">
        <f>+[60]PGE!AB37</f>
        <v>0</v>
      </c>
      <c r="O15" s="518">
        <f t="shared" si="0"/>
        <v>0.66666665999999997</v>
      </c>
      <c r="P15" s="519"/>
      <c r="Q15" s="518">
        <f>+[60]PGE!AC37</f>
        <v>0</v>
      </c>
      <c r="R15" s="518">
        <f>+[60]PGE!AD37</f>
        <v>0</v>
      </c>
      <c r="S15" s="518">
        <f>+[60]PGE!AE37</f>
        <v>0.33333343000000004</v>
      </c>
      <c r="T15" s="518">
        <f>+[60]PGE!AF37</f>
        <v>0</v>
      </c>
      <c r="U15" s="518">
        <f>+[60]PGE!AG37</f>
        <v>0</v>
      </c>
      <c r="V15" s="518">
        <f>+[60]PGE!AH37</f>
        <v>0</v>
      </c>
      <c r="W15" s="518">
        <f>+[60]PGE!AI37</f>
        <v>0</v>
      </c>
      <c r="X15" s="518">
        <f>+[60]PGE!AJ37</f>
        <v>0</v>
      </c>
      <c r="Y15" s="518">
        <f>+[60]PGE!AK37</f>
        <v>0</v>
      </c>
      <c r="Z15" s="518">
        <f>+[60]PGE!AL37</f>
        <v>0</v>
      </c>
      <c r="AA15" s="518">
        <f>+[60]PGE!AM37</f>
        <v>0</v>
      </c>
      <c r="AB15" s="518">
        <f>+[60]PGE!AN37</f>
        <v>0</v>
      </c>
      <c r="AC15" s="518">
        <f t="shared" si="1"/>
        <v>0.33333343000000004</v>
      </c>
      <c r="AD15" s="519"/>
      <c r="AE15" s="518">
        <f>+[60]PGE!AO37</f>
        <v>0</v>
      </c>
      <c r="AF15" s="518">
        <f>+[60]PGE!AP37</f>
        <v>0</v>
      </c>
      <c r="AG15" s="518">
        <f>+[60]PGE!AQ37</f>
        <v>0</v>
      </c>
      <c r="AH15" s="518">
        <f>+[60]PGE!AR37</f>
        <v>0</v>
      </c>
      <c r="AI15" s="518">
        <f>+[60]PGE!AS37</f>
        <v>0</v>
      </c>
      <c r="AJ15" s="518">
        <f>+[60]PGE!AT37</f>
        <v>0</v>
      </c>
      <c r="AK15" s="518">
        <f>+[60]PGE!AU37</f>
        <v>0</v>
      </c>
      <c r="AL15" s="518">
        <f>+[60]PGE!AV37</f>
        <v>0</v>
      </c>
      <c r="AM15" s="518">
        <f>+[60]PGE!AW37</f>
        <v>0</v>
      </c>
      <c r="AN15" s="518">
        <f>+[60]PGE!AX37</f>
        <v>0</v>
      </c>
      <c r="AO15" s="518">
        <f>+[60]PGE!AY37</f>
        <v>0</v>
      </c>
      <c r="AP15" s="518">
        <f>+[60]PGE!AZ37</f>
        <v>0</v>
      </c>
      <c r="AQ15" s="518">
        <f t="shared" si="2"/>
        <v>0</v>
      </c>
      <c r="AR15" s="519"/>
      <c r="AS15" s="518">
        <f>+[60]PGE!BA37</f>
        <v>0</v>
      </c>
      <c r="AT15" s="518">
        <f>+[60]PGE!BB37</f>
        <v>0</v>
      </c>
      <c r="AU15" s="518">
        <f>+[60]PGE!BC37</f>
        <v>0</v>
      </c>
      <c r="AV15" s="518">
        <f>+[60]PGE!BD37</f>
        <v>0</v>
      </c>
      <c r="AW15" s="518">
        <f>+[60]PGE!BE37</f>
        <v>0</v>
      </c>
      <c r="AX15" s="518">
        <f>+[60]PGE!BF37</f>
        <v>0</v>
      </c>
      <c r="AY15" s="518">
        <f>+[60]PGE!BG37</f>
        <v>0</v>
      </c>
      <c r="AZ15" s="518">
        <f>+[60]PGE!BH37</f>
        <v>0</v>
      </c>
      <c r="BA15" s="518">
        <f>+[60]PGE!BI37</f>
        <v>0</v>
      </c>
      <c r="BB15" s="518">
        <f>+[60]PGE!BJ37</f>
        <v>0</v>
      </c>
      <c r="BC15" s="518">
        <f>+[60]PGE!BK37</f>
        <v>0</v>
      </c>
      <c r="BD15" s="518">
        <f>+[60]PGE!BL37</f>
        <v>0</v>
      </c>
      <c r="BE15" s="518">
        <f t="shared" si="3"/>
        <v>0</v>
      </c>
      <c r="BF15" s="519"/>
      <c r="BG15" s="518">
        <f>+[60]PGE!BM37</f>
        <v>0</v>
      </c>
      <c r="BH15" s="518">
        <f>+[60]PGE!BN37</f>
        <v>0</v>
      </c>
      <c r="BI15" s="518">
        <f>+[60]PGE!BO37</f>
        <v>0</v>
      </c>
      <c r="BJ15" s="518">
        <f>+[60]PGE!BP37</f>
        <v>0</v>
      </c>
      <c r="BK15" s="518">
        <f>+[60]PGE!BQ37</f>
        <v>0</v>
      </c>
      <c r="BL15" s="518">
        <f>+[60]PGE!BR37</f>
        <v>0</v>
      </c>
      <c r="BM15" s="518">
        <f>+[60]PGE!BS37</f>
        <v>0</v>
      </c>
      <c r="BN15" s="518">
        <f>+[60]PGE!BT37</f>
        <v>0</v>
      </c>
      <c r="BO15" s="518">
        <f>+[60]PGE!BU37</f>
        <v>0</v>
      </c>
      <c r="BP15" s="518">
        <f>+[60]PGE!BV37</f>
        <v>0</v>
      </c>
      <c r="BQ15" s="518">
        <f>+[60]PGE!BW37</f>
        <v>0</v>
      </c>
      <c r="BR15" s="518">
        <f>+[60]PGE!BX37</f>
        <v>0</v>
      </c>
      <c r="BS15" s="518">
        <f t="shared" si="4"/>
        <v>0</v>
      </c>
      <c r="BT15" s="519"/>
      <c r="BU15" s="518">
        <f>+[60]PGE!BY37</f>
        <v>0</v>
      </c>
      <c r="BV15" s="518">
        <f>+[60]PGE!BZ37</f>
        <v>0</v>
      </c>
      <c r="BW15" s="518">
        <f>+[60]PGE!CA37</f>
        <v>0</v>
      </c>
      <c r="BX15" s="518">
        <f>+[60]PGE!CB37</f>
        <v>0</v>
      </c>
      <c r="BY15" s="518">
        <f>+[60]PGE!CC37</f>
        <v>0</v>
      </c>
      <c r="BZ15" s="518">
        <f>+[60]PGE!CD37</f>
        <v>0</v>
      </c>
      <c r="CA15" s="518">
        <f>+[60]PGE!CE37</f>
        <v>0</v>
      </c>
      <c r="CB15" s="518">
        <f>+[60]PGE!CF37</f>
        <v>0</v>
      </c>
      <c r="CC15" s="518">
        <f>+[60]PGE!CG37</f>
        <v>0</v>
      </c>
      <c r="CD15" s="518">
        <f>+[60]PGE!CH37</f>
        <v>0</v>
      </c>
      <c r="CE15" s="518">
        <f>+[60]PGE!CI37</f>
        <v>0</v>
      </c>
      <c r="CF15" s="518">
        <f>+[60]PGE!CJ37</f>
        <v>0</v>
      </c>
      <c r="CG15" s="518">
        <f t="shared" si="5"/>
        <v>0</v>
      </c>
      <c r="CH15" s="519"/>
      <c r="CI15" s="518">
        <f>+[60]PGE!CK37</f>
        <v>0</v>
      </c>
      <c r="CJ15" s="518">
        <f>+[60]PGE!CL37</f>
        <v>0</v>
      </c>
      <c r="CK15" s="518">
        <f>+[60]PGE!CM37</f>
        <v>0</v>
      </c>
      <c r="CL15" s="518">
        <f>+[60]PGE!CN37</f>
        <v>0</v>
      </c>
      <c r="CM15" s="518">
        <f>+[60]PGE!CO37</f>
        <v>0</v>
      </c>
      <c r="CN15" s="518">
        <f>+[60]PGE!CP37</f>
        <v>0</v>
      </c>
      <c r="CO15" s="518">
        <f>+[60]PGE!CQ37</f>
        <v>0</v>
      </c>
      <c r="CP15" s="518">
        <f>+[60]PGE!CR37</f>
        <v>0</v>
      </c>
      <c r="CQ15" s="518">
        <f>+[60]PGE!CS37</f>
        <v>0</v>
      </c>
      <c r="CR15" s="518">
        <f>+[60]PGE!CT37</f>
        <v>0</v>
      </c>
      <c r="CS15" s="518">
        <f>+[60]PGE!CU37</f>
        <v>0</v>
      </c>
      <c r="CT15" s="518">
        <f>+[60]PGE!CV37</f>
        <v>0</v>
      </c>
      <c r="CU15" s="518">
        <f t="shared" si="6"/>
        <v>0</v>
      </c>
      <c r="CV15" s="519"/>
      <c r="CW15" s="518">
        <f>+[60]PGE!CW37</f>
        <v>0</v>
      </c>
      <c r="CX15" s="518">
        <f>+[60]PGE!CX37</f>
        <v>0</v>
      </c>
      <c r="CY15" s="518">
        <f>+[60]PGE!CY37</f>
        <v>0</v>
      </c>
      <c r="CZ15" s="518">
        <f>+[60]PGE!CZ37</f>
        <v>0</v>
      </c>
      <c r="DA15" s="518">
        <f>+[60]PGE!DA37</f>
        <v>0</v>
      </c>
      <c r="DB15" s="518">
        <f>+[60]PGE!DB37</f>
        <v>0</v>
      </c>
      <c r="DC15" s="518">
        <f>+[60]PGE!DC37</f>
        <v>0</v>
      </c>
      <c r="DD15" s="518">
        <f>+[60]PGE!DD37</f>
        <v>0</v>
      </c>
      <c r="DE15" s="518">
        <f>+[60]PGE!DE37</f>
        <v>0</v>
      </c>
      <c r="DF15" s="518">
        <f>+[60]PGE!DF37</f>
        <v>0</v>
      </c>
      <c r="DG15" s="518">
        <f>+[60]PGE!DG37</f>
        <v>0</v>
      </c>
      <c r="DH15" s="518">
        <f>+[60]PGE!DH37</f>
        <v>0</v>
      </c>
      <c r="DI15" s="518">
        <f t="shared" si="7"/>
        <v>0</v>
      </c>
      <c r="DJ15" s="519"/>
      <c r="DK15" s="518">
        <f>+[60]PGE!DI37</f>
        <v>0</v>
      </c>
      <c r="DL15" s="518">
        <f>+[60]PGE!DJ37</f>
        <v>0</v>
      </c>
      <c r="DM15" s="518">
        <f>+[60]PGE!DK37</f>
        <v>0</v>
      </c>
      <c r="DN15" s="518">
        <f>+[60]PGE!DL37</f>
        <v>0</v>
      </c>
      <c r="DO15" s="518">
        <f>+[60]PGE!DM37</f>
        <v>0</v>
      </c>
      <c r="DP15" s="518">
        <f>+[60]PGE!DN37</f>
        <v>0</v>
      </c>
      <c r="DQ15" s="518">
        <f>+[60]PGE!DO37</f>
        <v>0</v>
      </c>
      <c r="DR15" s="518">
        <f>+[60]PGE!DP37</f>
        <v>0</v>
      </c>
      <c r="DS15" s="518">
        <f>+[60]PGE!DQ37</f>
        <v>0</v>
      </c>
      <c r="DT15" s="518">
        <f>+[60]PGE!DR37</f>
        <v>0</v>
      </c>
      <c r="DU15" s="518">
        <f>+[60]PGE!DS37</f>
        <v>0</v>
      </c>
      <c r="DV15" s="518">
        <f>+[60]PGE!DT37</f>
        <v>0</v>
      </c>
      <c r="DW15" s="518">
        <f t="shared" si="8"/>
        <v>0</v>
      </c>
      <c r="DX15" s="519"/>
      <c r="DY15" s="518">
        <f>+[60]PGE!DU37</f>
        <v>0</v>
      </c>
      <c r="DZ15" s="518">
        <f>+[60]PGE!DV37</f>
        <v>0</v>
      </c>
      <c r="EA15" s="518">
        <f>+[60]PGE!DW37</f>
        <v>0</v>
      </c>
      <c r="EB15" s="518">
        <f>+[60]PGE!DX37</f>
        <v>0</v>
      </c>
      <c r="EC15" s="518">
        <f>+[60]PGE!DY37</f>
        <v>0</v>
      </c>
      <c r="ED15" s="518">
        <f>+[60]PGE!DZ37</f>
        <v>0</v>
      </c>
      <c r="EE15" s="518">
        <f>+[60]PGE!EA37</f>
        <v>0</v>
      </c>
      <c r="EF15" s="518">
        <f>+[60]PGE!EB37</f>
        <v>0</v>
      </c>
      <c r="EG15" s="518">
        <f>+[60]PGE!EC37</f>
        <v>0</v>
      </c>
      <c r="EH15" s="518">
        <f>+[60]PGE!ED37</f>
        <v>0</v>
      </c>
      <c r="EI15" s="518">
        <f>+[60]PGE!EE37</f>
        <v>0</v>
      </c>
      <c r="EJ15" s="518">
        <f>+[60]PGE!EF37</f>
        <v>0</v>
      </c>
      <c r="EK15" s="518">
        <f t="shared" si="9"/>
        <v>0</v>
      </c>
      <c r="EL15" s="519"/>
      <c r="EM15" s="518">
        <f>+[60]PGE!EG37</f>
        <v>0</v>
      </c>
      <c r="EN15" s="518">
        <f>+[60]PGE!EH37</f>
        <v>0</v>
      </c>
      <c r="EO15" s="518">
        <f>+[60]PGE!EI37</f>
        <v>0</v>
      </c>
      <c r="EP15" s="518">
        <f>+[60]PGE!EJ37</f>
        <v>0</v>
      </c>
      <c r="EQ15" s="518">
        <f>+[60]PGE!EK37</f>
        <v>0</v>
      </c>
      <c r="ER15" s="518">
        <f>+[60]PGE!EL37</f>
        <v>0</v>
      </c>
      <c r="ES15" s="518">
        <f>+[60]PGE!EM37</f>
        <v>0</v>
      </c>
      <c r="ET15" s="518">
        <f>+[60]PGE!EN37</f>
        <v>0</v>
      </c>
      <c r="EU15" s="518">
        <f>+[60]PGE!EO37</f>
        <v>0</v>
      </c>
      <c r="EV15" s="518">
        <f>+[60]PGE!EP37</f>
        <v>0</v>
      </c>
      <c r="EW15" s="518">
        <f>+[60]PGE!EQ37</f>
        <v>0</v>
      </c>
      <c r="EX15" s="518">
        <f>+[60]PGE!ER37</f>
        <v>0</v>
      </c>
      <c r="EY15" s="518">
        <f t="shared" si="10"/>
        <v>0</v>
      </c>
      <c r="EZ15" s="519"/>
      <c r="FA15" s="518">
        <f>+[60]PGE!ES37</f>
        <v>0</v>
      </c>
      <c r="FB15" s="518">
        <f>+[60]PGE!ET37</f>
        <v>0</v>
      </c>
      <c r="FC15" s="518">
        <f>+[60]PGE!EU37</f>
        <v>0</v>
      </c>
      <c r="FD15" s="518">
        <f>+[60]PGE!EV37</f>
        <v>0</v>
      </c>
      <c r="FE15" s="518">
        <f>+[60]PGE!EW37</f>
        <v>0</v>
      </c>
      <c r="FF15" s="518">
        <f>+[60]PGE!EX37</f>
        <v>0</v>
      </c>
      <c r="FG15" s="518">
        <f>+[60]PGE!EY37</f>
        <v>0</v>
      </c>
      <c r="FH15" s="518">
        <f>+[60]PGE!EZ37</f>
        <v>0</v>
      </c>
      <c r="FI15" s="518">
        <f>+[60]PGE!FA37</f>
        <v>0</v>
      </c>
      <c r="FJ15" s="518">
        <f>+[60]PGE!FB37</f>
        <v>0</v>
      </c>
      <c r="FK15" s="518">
        <f>+[60]PGE!FC37</f>
        <v>0</v>
      </c>
      <c r="FL15" s="518">
        <f>+[60]PGE!FD37</f>
        <v>0</v>
      </c>
      <c r="FM15" s="518">
        <f t="shared" si="11"/>
        <v>0</v>
      </c>
    </row>
    <row r="16" spans="2:169" ht="15.75" x14ac:dyDescent="0.25">
      <c r="B16" s="695" t="s">
        <v>17</v>
      </c>
      <c r="C16" s="518">
        <f>+[62]Amortizaciones!S113</f>
        <v>42.748943227197465</v>
      </c>
      <c r="D16" s="518">
        <f>+[62]Amortizaciones!T113</f>
        <v>43.001161992237932</v>
      </c>
      <c r="E16" s="518">
        <f>+[62]Amortizaciones!U113</f>
        <v>43.254868847992135</v>
      </c>
      <c r="F16" s="518">
        <f>+[62]Amortizaciones!V113</f>
        <v>43.510072574195291</v>
      </c>
      <c r="G16" s="518">
        <f>+[62]Amortizaciones!W113</f>
        <v>43.766782002383046</v>
      </c>
      <c r="H16" s="518">
        <f>+[62]Amortizaciones!X113</f>
        <v>44.025006016197104</v>
      </c>
      <c r="I16" s="518">
        <f>+[62]Amortizaciones!Y113</f>
        <v>44.284753551692667</v>
      </c>
      <c r="J16" s="518">
        <f>+[62]Amortizaciones!Z113</f>
        <v>44.54603359764765</v>
      </c>
      <c r="K16" s="518">
        <f>+[62]Amortizaciones!AA113</f>
        <v>46.613201467772527</v>
      </c>
      <c r="L16" s="518">
        <f>+[62]Amortizaciones!AB113</f>
        <v>46.894822786597999</v>
      </c>
      <c r="M16" s="518">
        <f>+[62]Amortizaciones!AC113</f>
        <v>47.178145566913329</v>
      </c>
      <c r="N16" s="518">
        <f>+[62]Amortizaciones!AD113</f>
        <v>47.463180088377811</v>
      </c>
      <c r="O16" s="518">
        <f t="shared" si="0"/>
        <v>537.28697171920498</v>
      </c>
      <c r="P16" s="519"/>
      <c r="Q16" s="518">
        <f>+[62]Amortizaciones!AE113</f>
        <v>186.13302218081398</v>
      </c>
      <c r="R16" s="518">
        <f>+[62]Amortizaciones!AF113</f>
        <v>187.22528636056458</v>
      </c>
      <c r="S16" s="518">
        <f>+[62]Amortizaciones!AG113</f>
        <v>188.32396208822021</v>
      </c>
      <c r="T16" s="518">
        <f>+[62]Amortizaciones!AH113</f>
        <v>189.42908701087356</v>
      </c>
      <c r="U16" s="518">
        <f>+[62]Amortizaciones!AI113</f>
        <v>190.54069899674133</v>
      </c>
      <c r="V16" s="518">
        <f>+[62]Amortizaciones!AJ113</f>
        <v>49.209917315072921</v>
      </c>
      <c r="W16" s="518">
        <f>+[62]Amortizaciones!AK113</f>
        <v>81.19813636027601</v>
      </c>
      <c r="X16" s="518">
        <f>+[62]Amortizaciones!AL113</f>
        <v>81.681313779425665</v>
      </c>
      <c r="Y16" s="518">
        <f>+[62]Amortizaciones!AM113</f>
        <v>172.0548173705738</v>
      </c>
      <c r="Z16" s="518">
        <f>+[62]Amortizaciones!AN113</f>
        <v>173.06948612709078</v>
      </c>
      <c r="AA16" s="518">
        <f>+[62]Amortizaciones!AO113</f>
        <v>174.0901409582934</v>
      </c>
      <c r="AB16" s="518">
        <f>+[62]Amortizaciones!AP113</f>
        <v>175.11681719239635</v>
      </c>
      <c r="AC16" s="518">
        <f t="shared" si="1"/>
        <v>1848.0726857403426</v>
      </c>
      <c r="AD16" s="519"/>
      <c r="AE16" s="518">
        <f>+[62]Amortizaciones!AQ113</f>
        <v>148.17453143633759</v>
      </c>
      <c r="AF16" s="518">
        <f>+[62]Amortizaciones!AR113</f>
        <v>149.05086905782426</v>
      </c>
      <c r="AG16" s="518">
        <f>+[62]Amortizaciones!AS113</f>
        <v>149.93239153737196</v>
      </c>
      <c r="AH16" s="518">
        <f>+[62]Amortizaciones!AT113</f>
        <v>150.8191295630966</v>
      </c>
      <c r="AI16" s="518">
        <f>+[62]Amortizaciones!AU113</f>
        <v>151.71111400482101</v>
      </c>
      <c r="AJ16" s="518">
        <f>+[62]Amortizaciones!AV113</f>
        <v>152.60837591515141</v>
      </c>
      <c r="AK16" s="518">
        <f>+[62]Amortizaciones!AW113</f>
        <v>150.6067797987337</v>
      </c>
      <c r="AL16" s="518">
        <f>+[62]Amortizaciones!AX113</f>
        <v>199.51300829183583</v>
      </c>
      <c r="AM16" s="518">
        <f>+[62]Amortizaciones!AY113</f>
        <v>161.12130958372222</v>
      </c>
      <c r="AN16" s="518">
        <f>+[62]Amortizaciones!AZ113</f>
        <v>162.16848332009499</v>
      </c>
      <c r="AO16" s="518">
        <f>+[62]Amortizaciones!BA113</f>
        <v>162.10746513444573</v>
      </c>
      <c r="AP16" s="518">
        <f>+[62]Amortizaciones!BB113</f>
        <v>162.7890508313738</v>
      </c>
      <c r="AQ16" s="518">
        <f t="shared" si="2"/>
        <v>1900.6025084748089</v>
      </c>
      <c r="AR16" s="519"/>
      <c r="AS16" s="518">
        <f>+[62]Amortizaciones!BC113</f>
        <v>130.79171619430434</v>
      </c>
      <c r="AT16" s="518">
        <f>+[62]Amortizaciones!BD113</f>
        <v>115.34246855036271</v>
      </c>
      <c r="AU16" s="518">
        <f>+[62]Amortizaciones!BE113</f>
        <v>115.81466694670097</v>
      </c>
      <c r="AV16" s="518">
        <f>+[62]Amortizaciones!BF113</f>
        <v>93.755636760417673</v>
      </c>
      <c r="AW16" s="518">
        <f>+[62]Amortizaciones!BG113</f>
        <v>139.41982321723515</v>
      </c>
      <c r="AX16" s="518">
        <f>+[62]Amortizaciones!BH113</f>
        <v>117.33269795208251</v>
      </c>
      <c r="AY16" s="518">
        <f>+[62]Amortizaciones!BI113</f>
        <v>143.66790938183178</v>
      </c>
      <c r="AZ16" s="518">
        <f>+[62]Amortizaciones!BJ113</f>
        <v>144.3234717391905</v>
      </c>
      <c r="BA16" s="518">
        <f>+[62]Amortizaciones!BK113</f>
        <v>127.01169754058179</v>
      </c>
      <c r="BB16" s="518">
        <f>+[62]Amortizaciones!BL113</f>
        <v>125.4573625283609</v>
      </c>
      <c r="BC16" s="518">
        <f>+[62]Amortizaciones!BM113</f>
        <v>128.0895352021752</v>
      </c>
      <c r="BD16" s="518">
        <f>+[62]Amortizaciones!BN113</f>
        <v>128.65122004802831</v>
      </c>
      <c r="BE16" s="518">
        <f t="shared" si="3"/>
        <v>1509.6582060612718</v>
      </c>
      <c r="BF16" s="519"/>
      <c r="BG16" s="518">
        <f>+[62]Amortizaciones!BO113</f>
        <v>61.222038761278974</v>
      </c>
      <c r="BH16" s="518">
        <f>+[62]Amortizaciones!BP113</f>
        <v>103.94483524746369</v>
      </c>
      <c r="BI16" s="518">
        <f>+[62]Amortizaciones!BQ113</f>
        <v>104.10251762240929</v>
      </c>
      <c r="BJ16" s="518">
        <f>+[62]Amortizaciones!BR113</f>
        <v>104.29065167238187</v>
      </c>
      <c r="BK16" s="518">
        <f>+[62]Amortizaciones!BS113</f>
        <v>105.32267471802018</v>
      </c>
      <c r="BL16" s="518">
        <f>+[62]Amortizaciones!BT113</f>
        <v>90.947192184540867</v>
      </c>
      <c r="BM16" s="518">
        <f>+[62]Amortizaciones!BU113</f>
        <v>104.78963301194449</v>
      </c>
      <c r="BN16" s="518">
        <f>+[62]Amortizaciones!BV113</f>
        <v>104.95692922522301</v>
      </c>
      <c r="BO16" s="518">
        <f>+[62]Amortizaciones!BW113</f>
        <v>87.141071561008488</v>
      </c>
      <c r="BP16" s="518">
        <f>+[62]Amortizaciones!BX113</f>
        <v>89.874434615701077</v>
      </c>
      <c r="BQ16" s="518">
        <f>+[62]Amortizaciones!BY113</f>
        <v>91.292435857026916</v>
      </c>
      <c r="BR16" s="518">
        <f>+[62]Amortizaciones!BZ113</f>
        <v>87.896673452539559</v>
      </c>
      <c r="BS16" s="518">
        <f t="shared" si="4"/>
        <v>1135.7810879295382</v>
      </c>
      <c r="BT16" s="519"/>
      <c r="BU16" s="518">
        <f>+[62]Amortizaciones!CA113</f>
        <v>84.64587798272656</v>
      </c>
      <c r="BV16" s="518">
        <f>+[62]Amortizaciones!CB113</f>
        <v>94.151745177036076</v>
      </c>
      <c r="BW16" s="518">
        <f>+[62]Amortizaciones!CC113</f>
        <v>94.211199142035227</v>
      </c>
      <c r="BX16" s="518">
        <f>+[62]Amortizaciones!CD113</f>
        <v>94.275000563393903</v>
      </c>
      <c r="BY16" s="518">
        <f>+[62]Amortizaciones!CE113</f>
        <v>83.166492689999998</v>
      </c>
      <c r="BZ16" s="518">
        <f>+[62]Amortizaciones!CF113</f>
        <v>83.16620691</v>
      </c>
      <c r="CA16" s="518">
        <f>+[62]Amortizaciones!CG113</f>
        <v>83.229522360000004</v>
      </c>
      <c r="CB16" s="518">
        <f>+[62]Amortizaciones!CH113</f>
        <v>82.813505219999996</v>
      </c>
      <c r="CC16" s="518">
        <f>+[62]Amortizaciones!CI113</f>
        <v>31.409944629537687</v>
      </c>
      <c r="CD16" s="518">
        <f>+[62]Amortizaciones!CJ113</f>
        <v>83.178453540000007</v>
      </c>
      <c r="CE16" s="518">
        <f>+[62]Amortizaciones!CK113</f>
        <v>82.99529496000001</v>
      </c>
      <c r="CF16" s="518">
        <f>+[62]Amortizaciones!CL113</f>
        <v>83.164365509999996</v>
      </c>
      <c r="CG16" s="518">
        <f t="shared" si="5"/>
        <v>980.40760868472955</v>
      </c>
      <c r="CH16" s="519"/>
      <c r="CI16" s="518">
        <f>+[62]Amortizaciones!CM113</f>
        <v>81.693320880000002</v>
      </c>
      <c r="CJ16" s="518">
        <f>+[62]Amortizaciones!CN113</f>
        <v>96.91679031999999</v>
      </c>
      <c r="CK16" s="518">
        <f>+[62]Amortizaciones!CO113</f>
        <v>32.051774809999998</v>
      </c>
      <c r="CL16" s="518">
        <f>+[62]Amortizaciones!CP113</f>
        <v>96.963112419999987</v>
      </c>
      <c r="CM16" s="518">
        <f>+[62]Amortizaciones!CQ113</f>
        <v>100.57574979999998</v>
      </c>
      <c r="CN16" s="518">
        <f>+[62]Amortizaciones!CR113</f>
        <v>89.961138359653532</v>
      </c>
      <c r="CO16" s="518">
        <f>+[62]Amortizaciones!CS113</f>
        <v>29.166666669999994</v>
      </c>
      <c r="CP16" s="518">
        <f>+[62]Amortizaciones!CT113</f>
        <v>88.188675660000001</v>
      </c>
      <c r="CQ16" s="518">
        <f>+[62]Amortizaciones!CU113</f>
        <v>87.539597669999992</v>
      </c>
      <c r="CR16" s="518">
        <f>+[62]Amortizaciones!CV113</f>
        <v>87.533611800000017</v>
      </c>
      <c r="CS16" s="518">
        <f>+[62]Amortizaciones!CW113</f>
        <v>58.404781549999996</v>
      </c>
      <c r="CT16" s="518">
        <f>+[62]Amortizaciones!CX113</f>
        <v>19.166666669999994</v>
      </c>
      <c r="CU16" s="518">
        <f t="shared" si="6"/>
        <v>868.16188660965349</v>
      </c>
      <c r="CV16" s="519"/>
      <c r="CW16" s="518">
        <f>+[62]Amortizaciones!CY113</f>
        <v>19.166666669999994</v>
      </c>
      <c r="CX16" s="518">
        <f>+[62]Amortizaciones!CZ113</f>
        <v>2.083333330000007</v>
      </c>
      <c r="CY16" s="518">
        <f>+[62]Amortizaciones!DA113</f>
        <v>2.083333330000007</v>
      </c>
      <c r="CZ16" s="518">
        <f>+[62]Amortizaciones!DB113</f>
        <v>2.083333330000007</v>
      </c>
      <c r="DA16" s="518">
        <f>+[62]Amortizaciones!DC113</f>
        <v>2.083333330000007</v>
      </c>
      <c r="DB16" s="518">
        <f>+[62]Amortizaciones!DD113</f>
        <v>2.083333330000007</v>
      </c>
      <c r="DC16" s="518">
        <f>+[62]Amortizaciones!DE113</f>
        <v>2.0833333300000016</v>
      </c>
      <c r="DD16" s="518">
        <f>+[62]Amortizaciones!DF113</f>
        <v>2.0833333300000016</v>
      </c>
      <c r="DE16" s="518">
        <f>+[62]Amortizaciones!DG113</f>
        <v>2.0833333300000016</v>
      </c>
      <c r="DF16" s="518">
        <f>+[62]Amortizaciones!DH113</f>
        <v>2.0833333300000016</v>
      </c>
      <c r="DG16" s="518">
        <f>+[62]Amortizaciones!DI113</f>
        <v>2.0833333300000016</v>
      </c>
      <c r="DH16" s="518">
        <f>+[62]Amortizaciones!DJ113</f>
        <v>2.0833333300000016</v>
      </c>
      <c r="DI16" s="518">
        <f t="shared" si="7"/>
        <v>42.083333300000035</v>
      </c>
      <c r="DJ16" s="519"/>
      <c r="DK16" s="518">
        <f>+[62]Amortizaciones!DK113</f>
        <v>2.0833333300000016</v>
      </c>
      <c r="DL16" s="518">
        <f>+[62]Amortizaciones!DL113</f>
        <v>2.0833333300000025</v>
      </c>
      <c r="DM16" s="518">
        <f>+[62]Amortizaciones!DM113</f>
        <v>2.0833333300000025</v>
      </c>
      <c r="DN16" s="518">
        <f>+[62]Amortizaciones!DN113</f>
        <v>2.0833333300000025</v>
      </c>
      <c r="DO16" s="518">
        <f>+[62]Amortizaciones!DO113</f>
        <v>2.0833333300000025</v>
      </c>
      <c r="DP16" s="518">
        <f>+[62]Amortizaciones!DP113</f>
        <v>2.0833333300000025</v>
      </c>
      <c r="DQ16" s="518">
        <f>+[62]Amortizaciones!DQ113</f>
        <v>2.0833333300000025</v>
      </c>
      <c r="DR16" s="518">
        <f>+[62]Amortizaciones!DR113</f>
        <v>2.0833333300000025</v>
      </c>
      <c r="DS16" s="518">
        <f>+[62]Amortizaciones!DS113</f>
        <v>2.0833333300000025</v>
      </c>
      <c r="DT16" s="518">
        <f>+[62]Amortizaciones!DT113</f>
        <v>2.0833333300000025</v>
      </c>
      <c r="DU16" s="518">
        <f>+[62]Amortizaciones!DU113</f>
        <v>2.0833333300000025</v>
      </c>
      <c r="DV16" s="518">
        <f>+[62]Amortizaciones!DV113</f>
        <v>2.0833333300000025</v>
      </c>
      <c r="DW16" s="518">
        <f t="shared" si="8"/>
        <v>24.999999960000025</v>
      </c>
      <c r="DX16" s="519"/>
      <c r="DY16" s="518">
        <f>+[62]Amortizaciones!DW113</f>
        <v>2.0833333300000025</v>
      </c>
      <c r="DZ16" s="518">
        <f>+[62]Amortizaciones!DX113</f>
        <v>0</v>
      </c>
      <c r="EA16" s="518">
        <f>+[62]Amortizaciones!DY113</f>
        <v>0</v>
      </c>
      <c r="EB16" s="518">
        <f>+[62]Amortizaciones!DZ113</f>
        <v>0</v>
      </c>
      <c r="EC16" s="518">
        <f>+[62]Amortizaciones!EA113</f>
        <v>0</v>
      </c>
      <c r="ED16" s="518">
        <f>+[62]Amortizaciones!EB113</f>
        <v>0</v>
      </c>
      <c r="EE16" s="518">
        <f>+[62]Amortizaciones!EC113</f>
        <v>0</v>
      </c>
      <c r="EF16" s="518">
        <f>+[62]Amortizaciones!ED113</f>
        <v>0</v>
      </c>
      <c r="EG16" s="518">
        <f>+[62]Amortizaciones!EE113</f>
        <v>0</v>
      </c>
      <c r="EH16" s="518">
        <f>+[62]Amortizaciones!EF113</f>
        <v>0</v>
      </c>
      <c r="EI16" s="518">
        <f>+[62]Amortizaciones!EG113</f>
        <v>0</v>
      </c>
      <c r="EJ16" s="518">
        <f>+[62]Amortizaciones!EH113</f>
        <v>0</v>
      </c>
      <c r="EK16" s="518">
        <f t="shared" si="9"/>
        <v>2.0833333300000025</v>
      </c>
      <c r="EL16" s="519"/>
      <c r="EM16" s="518">
        <f>+[62]Amortizaciones!EI113</f>
        <v>0</v>
      </c>
      <c r="EN16" s="518">
        <f>+[62]Amortizaciones!EJ113</f>
        <v>0</v>
      </c>
      <c r="EO16" s="518">
        <f>+[62]Amortizaciones!EK113</f>
        <v>0</v>
      </c>
      <c r="EP16" s="518">
        <f>+[62]Amortizaciones!EL113</f>
        <v>0</v>
      </c>
      <c r="EQ16" s="518">
        <f>+[62]Amortizaciones!EM113</f>
        <v>0</v>
      </c>
      <c r="ER16" s="518">
        <f>+[62]Amortizaciones!EN113</f>
        <v>0</v>
      </c>
      <c r="ES16" s="518">
        <f>+[62]Amortizaciones!EO113</f>
        <v>0</v>
      </c>
      <c r="ET16" s="518">
        <f>+[62]Amortizaciones!EP113</f>
        <v>0</v>
      </c>
      <c r="EU16" s="518">
        <f>+[62]Amortizaciones!EQ113</f>
        <v>0</v>
      </c>
      <c r="EV16" s="518">
        <f>+[62]Amortizaciones!ER113</f>
        <v>0</v>
      </c>
      <c r="EW16" s="518">
        <f>+[62]Amortizaciones!ES113</f>
        <v>0</v>
      </c>
      <c r="EX16" s="518">
        <f>+[62]Amortizaciones!ET113</f>
        <v>0</v>
      </c>
      <c r="EY16" s="518">
        <f t="shared" si="10"/>
        <v>0</v>
      </c>
      <c r="EZ16" s="519"/>
      <c r="FA16" s="518">
        <f>+[62]Amortizaciones!EU113</f>
        <v>0</v>
      </c>
      <c r="FB16" s="518">
        <f>+[62]Amortizaciones!EV113</f>
        <v>0</v>
      </c>
      <c r="FC16" s="518">
        <f>+[62]Amortizaciones!EW113</f>
        <v>0</v>
      </c>
      <c r="FD16" s="518">
        <f>+[62]Amortizaciones!EX113</f>
        <v>0</v>
      </c>
      <c r="FE16" s="518">
        <f>+[62]Amortizaciones!EY113</f>
        <v>0</v>
      </c>
      <c r="FF16" s="518">
        <f>+[62]Amortizaciones!EZ113</f>
        <v>0</v>
      </c>
      <c r="FG16" s="518">
        <f>+[62]Amortizaciones!FA113</f>
        <v>0</v>
      </c>
      <c r="FH16" s="518">
        <f>+[62]Amortizaciones!FB113</f>
        <v>0</v>
      </c>
      <c r="FI16" s="518">
        <f>+[62]Amortizaciones!FC113</f>
        <v>0</v>
      </c>
      <c r="FJ16" s="518">
        <f>+[62]Amortizaciones!FD113</f>
        <v>0</v>
      </c>
      <c r="FK16" s="518">
        <f>+[62]Amortizaciones!FE113</f>
        <v>0</v>
      </c>
      <c r="FL16" s="518">
        <f>+[62]Amortizaciones!FF113</f>
        <v>0</v>
      </c>
      <c r="FM16" s="518">
        <f t="shared" si="11"/>
        <v>0</v>
      </c>
    </row>
    <row r="17" spans="2:169" ht="15.75" x14ac:dyDescent="0.25">
      <c r="B17" s="695" t="s">
        <v>18</v>
      </c>
      <c r="C17" s="518">
        <f>+[62]Amortizaciones!S90-(SUM(C11:C15)-C14)</f>
        <v>0</v>
      </c>
      <c r="D17" s="518">
        <f>+[62]Amortizaciones!T90-(SUM(D11:D15)-D14)</f>
        <v>0</v>
      </c>
      <c r="E17" s="518">
        <f>+[62]Amortizaciones!U90-(SUM(E11:E15)-E14)</f>
        <v>0</v>
      </c>
      <c r="F17" s="518">
        <f>+[62]Amortizaciones!V90-(SUM(F11:F15)-F14)</f>
        <v>0</v>
      </c>
      <c r="G17" s="518">
        <f>+[62]Amortizaciones!W90-(SUM(G11:G15)-G14)</f>
        <v>0</v>
      </c>
      <c r="H17" s="518">
        <f>+[62]Amortizaciones!X90-(SUM(H11:H15)-H14)</f>
        <v>0</v>
      </c>
      <c r="I17" s="518">
        <f>+[62]Amortizaciones!Y90-(SUM(I11:I15)-I14)</f>
        <v>0</v>
      </c>
      <c r="J17" s="518">
        <f>+[62]Amortizaciones!Z90-(SUM(J11:J15)-J14)</f>
        <v>0</v>
      </c>
      <c r="K17" s="518">
        <f>+[62]Amortizaciones!AA90-(SUM(K11:K15)-K14)</f>
        <v>0</v>
      </c>
      <c r="L17" s="518">
        <f>+[62]Amortizaciones!AB90-(SUM(L11:L15)-L14)</f>
        <v>0</v>
      </c>
      <c r="M17" s="518">
        <f>+[62]Amortizaciones!AC90-(SUM(M11:M15)-M14)</f>
        <v>0</v>
      </c>
      <c r="N17" s="518">
        <f>+[62]Amortizaciones!AD90-(SUM(N11:N15)-N14)</f>
        <v>0</v>
      </c>
      <c r="O17" s="518">
        <f t="shared" si="0"/>
        <v>0</v>
      </c>
      <c r="P17" s="519"/>
      <c r="Q17" s="518">
        <f>+[62]Amortizaciones!AE90-(SUM(Q11:Q15)-Q14)</f>
        <v>0</v>
      </c>
      <c r="R17" s="518">
        <f>+[62]Amortizaciones!AF90-(SUM(R11:R15)-R14)</f>
        <v>0</v>
      </c>
      <c r="S17" s="518">
        <f>+[62]Amortizaciones!AG90-(SUM(S11:S15)-S14)</f>
        <v>0</v>
      </c>
      <c r="T17" s="518">
        <f>+[62]Amortizaciones!AH90-(SUM(T11:T15)-T14)</f>
        <v>0</v>
      </c>
      <c r="U17" s="518">
        <f>+[62]Amortizaciones!AI90-(SUM(U11:U15)-U14)</f>
        <v>0</v>
      </c>
      <c r="V17" s="518">
        <f>+[62]Amortizaciones!AJ90-(SUM(V11:V15)-V14)</f>
        <v>0</v>
      </c>
      <c r="W17" s="518">
        <f>+[62]Amortizaciones!AK90-(SUM(W11:W15)-W14)</f>
        <v>0</v>
      </c>
      <c r="X17" s="518">
        <f>+[62]Amortizaciones!AL90-(SUM(X11:X15)-X14)</f>
        <v>0</v>
      </c>
      <c r="Y17" s="518">
        <f>+[62]Amortizaciones!AM90-(SUM(Y11:Y15)-Y14)</f>
        <v>0</v>
      </c>
      <c r="Z17" s="518">
        <f>+[62]Amortizaciones!AN90-(SUM(Z11:Z15)-Z14)</f>
        <v>0</v>
      </c>
      <c r="AA17" s="518">
        <f>+[62]Amortizaciones!AO90-(SUM(AA11:AA15)-AA14)</f>
        <v>0</v>
      </c>
      <c r="AB17" s="518">
        <f>+[62]Amortizaciones!AP90-(SUM(AB11:AB15)-AB14)</f>
        <v>0</v>
      </c>
      <c r="AC17" s="518">
        <f t="shared" si="1"/>
        <v>0</v>
      </c>
      <c r="AD17" s="519"/>
      <c r="AE17" s="518">
        <f>+[62]Amortizaciones!AQ90-(SUM(AE11:AE15)-AE14)</f>
        <v>0</v>
      </c>
      <c r="AF17" s="518">
        <f>+[62]Amortizaciones!AR90-(SUM(AF11:AF15)-AF14)</f>
        <v>0</v>
      </c>
      <c r="AG17" s="518">
        <f>+[62]Amortizaciones!AS90-(SUM(AG11:AG15)-AG14)</f>
        <v>0</v>
      </c>
      <c r="AH17" s="518">
        <f>+[62]Amortizaciones!AT90-(SUM(AH11:AH15)-AH14)</f>
        <v>0</v>
      </c>
      <c r="AI17" s="518">
        <f>+[62]Amortizaciones!AU90-(SUM(AI11:AI15)-AI14)</f>
        <v>0</v>
      </c>
      <c r="AJ17" s="518">
        <f>+[62]Amortizaciones!AV90-(SUM(AJ11:AJ15)-AJ14)</f>
        <v>0</v>
      </c>
      <c r="AK17" s="518">
        <f>+[62]Amortizaciones!AW90-(SUM(AK11:AK15)-AK14)</f>
        <v>0</v>
      </c>
      <c r="AL17" s="518">
        <f>+[62]Amortizaciones!AX90-(SUM(AL11:AL15)-AL14)</f>
        <v>0</v>
      </c>
      <c r="AM17" s="518">
        <f>+[62]Amortizaciones!AY90-(SUM(AM11:AM15)-AM14)</f>
        <v>0</v>
      </c>
      <c r="AN17" s="518">
        <f>+[62]Amortizaciones!AZ90-(SUM(AN11:AN15)-AN14)</f>
        <v>0</v>
      </c>
      <c r="AO17" s="518">
        <f>+[62]Amortizaciones!BA90-(SUM(AO11:AO15)-AO14)</f>
        <v>0</v>
      </c>
      <c r="AP17" s="518">
        <f>+[62]Amortizaciones!BB90-(SUM(AP11:AP15)-AP14)</f>
        <v>0</v>
      </c>
      <c r="AQ17" s="518">
        <f t="shared" si="2"/>
        <v>0</v>
      </c>
      <c r="AR17" s="519"/>
      <c r="AS17" s="518">
        <f>+[62]Amortizaciones!BC90-(SUM(AS11:AS15)-AS14)</f>
        <v>0</v>
      </c>
      <c r="AT17" s="518">
        <f>+[62]Amortizaciones!BD90-(SUM(AT11:AT15)-AT14)</f>
        <v>0</v>
      </c>
      <c r="AU17" s="518">
        <f>+[62]Amortizaciones!BE90-(SUM(AU11:AU15)-AU14)</f>
        <v>0</v>
      </c>
      <c r="AV17" s="518">
        <f>+[62]Amortizaciones!BF90-(SUM(AV11:AV15)-AV14)</f>
        <v>0</v>
      </c>
      <c r="AW17" s="518">
        <f>+[62]Amortizaciones!BG90-(SUM(AW11:AW15)-AW14)</f>
        <v>41</v>
      </c>
      <c r="AX17" s="518">
        <f>+[62]Amortizaciones!BH90-(SUM(AX11:AX15)-AX14)</f>
        <v>0</v>
      </c>
      <c r="AY17" s="518">
        <f>+[62]Amortizaciones!BI90-(SUM(AY11:AY15)-AY14)</f>
        <v>0</v>
      </c>
      <c r="AZ17" s="518">
        <f>+[62]Amortizaciones!BJ90-(SUM(AZ11:AZ15)-AZ14)</f>
        <v>41</v>
      </c>
      <c r="BA17" s="518">
        <f>+[62]Amortizaciones!BK90-(SUM(BA11:BA15)-BA14)</f>
        <v>0</v>
      </c>
      <c r="BB17" s="518">
        <f>+[62]Amortizaciones!BL90-(SUM(BB11:BB15)-BB14)</f>
        <v>0</v>
      </c>
      <c r="BC17" s="518">
        <f>+[62]Amortizaciones!BM90-(SUM(BC11:BC15)-BC14)</f>
        <v>41.000000000000007</v>
      </c>
      <c r="BD17" s="518">
        <f>+[62]Amortizaciones!BN90-(SUM(BD11:BD15)-BD14)</f>
        <v>0</v>
      </c>
      <c r="BE17" s="518">
        <f t="shared" si="3"/>
        <v>123</v>
      </c>
      <c r="BF17" s="519"/>
      <c r="BG17" s="518">
        <f>+[62]Amortizaciones!BO90-(SUM(BG11:BG15)-BG14)</f>
        <v>0</v>
      </c>
      <c r="BH17" s="518">
        <f>+[62]Amortizaciones!BP90-(SUM(BH11:BH15)-BH14)</f>
        <v>41</v>
      </c>
      <c r="BI17" s="518">
        <f>+[62]Amortizaciones!BQ90-(SUM(BI11:BI15)-BI14)</f>
        <v>0</v>
      </c>
      <c r="BJ17" s="518">
        <f>+[62]Amortizaciones!BR90-(SUM(BJ11:BJ15)-BJ14)</f>
        <v>0</v>
      </c>
      <c r="BK17" s="518">
        <f>+[62]Amortizaciones!BS90-(SUM(BK11:BK15)-BK14)</f>
        <v>40.999999999999993</v>
      </c>
      <c r="BL17" s="518">
        <f>+[62]Amortizaciones!BT90-(SUM(BL11:BL15)-BL14)</f>
        <v>0</v>
      </c>
      <c r="BM17" s="518">
        <f>+[62]Amortizaciones!BU90-(SUM(BM11:BM15)-BM14)</f>
        <v>0</v>
      </c>
      <c r="BN17" s="518">
        <f>+[62]Amortizaciones!BV90-(SUM(BN11:BN15)-BN14)</f>
        <v>40.999999999999993</v>
      </c>
      <c r="BO17" s="518">
        <f>+[62]Amortizaciones!BW90-(SUM(BO11:BO15)-BO14)</f>
        <v>0</v>
      </c>
      <c r="BP17" s="518">
        <f>+[62]Amortizaciones!BX90-(SUM(BP11:BP15)-BP14)</f>
        <v>0</v>
      </c>
      <c r="BQ17" s="518">
        <f>+[62]Amortizaciones!BY90-(SUM(BQ11:BQ15)-BQ14)</f>
        <v>41</v>
      </c>
      <c r="BR17" s="518">
        <f>+[62]Amortizaciones!BZ90-(SUM(BR11:BR15)-BR14)</f>
        <v>0</v>
      </c>
      <c r="BS17" s="518">
        <f t="shared" si="4"/>
        <v>164</v>
      </c>
      <c r="BT17" s="519"/>
      <c r="BU17" s="518">
        <f>+[62]Amortizaciones!CA90-(SUM(BU11:BU15)-BU14)</f>
        <v>0</v>
      </c>
      <c r="BV17" s="518">
        <f>+[62]Amortizaciones!CB90-(SUM(BV11:BV15)-BV14)</f>
        <v>41</v>
      </c>
      <c r="BW17" s="518">
        <f>+[62]Amortizaciones!CC90-(SUM(BW11:BW15)-BW14)</f>
        <v>0</v>
      </c>
      <c r="BX17" s="518">
        <f>+[62]Amortizaciones!CD90-(SUM(BX11:BX15)-BX14)</f>
        <v>0</v>
      </c>
      <c r="BY17" s="518">
        <f>+[62]Amortizaciones!CE90-(SUM(BY11:BY15)-BY14)</f>
        <v>41</v>
      </c>
      <c r="BZ17" s="518">
        <f>+[62]Amortizaciones!CF90-(SUM(BZ11:BZ15)-BZ14)</f>
        <v>0</v>
      </c>
      <c r="CA17" s="518">
        <f>+[62]Amortizaciones!CG90-(SUM(CA11:CA15)-CA14)</f>
        <v>0</v>
      </c>
      <c r="CB17" s="518">
        <f>+[62]Amortizaciones!CH90-(SUM(CB11:CB15)-CB14)</f>
        <v>40.999999999999993</v>
      </c>
      <c r="CC17" s="518">
        <f>+[62]Amortizaciones!CI90-(SUM(CC11:CC15)-CC14)</f>
        <v>0</v>
      </c>
      <c r="CD17" s="518">
        <f>+[62]Amortizaciones!CJ90-(SUM(CD11:CD15)-CD14)</f>
        <v>0</v>
      </c>
      <c r="CE17" s="518">
        <f>+[62]Amortizaciones!CK90-(SUM(CE11:CE15)-CE14)</f>
        <v>41</v>
      </c>
      <c r="CF17" s="518">
        <f>+[62]Amortizaciones!CL90-(SUM(CF11:CF15)-CF14)</f>
        <v>0</v>
      </c>
      <c r="CG17" s="518">
        <f t="shared" si="5"/>
        <v>164</v>
      </c>
      <c r="CH17" s="519"/>
      <c r="CI17" s="518">
        <f>+[62]Amortizaciones!CM90-(SUM(CI11:CI15)-CI14)</f>
        <v>0</v>
      </c>
      <c r="CJ17" s="518">
        <f>+[62]Amortizaciones!CN90-(SUM(CJ11:CJ15)-CJ14)</f>
        <v>40.999999999999986</v>
      </c>
      <c r="CK17" s="518">
        <f>+[62]Amortizaciones!CO90-(SUM(CK11:CK15)-CK14)</f>
        <v>0</v>
      </c>
      <c r="CL17" s="518">
        <f>+[62]Amortizaciones!CP90-(SUM(CL11:CL15)-CL14)</f>
        <v>0</v>
      </c>
      <c r="CM17" s="518">
        <f>+[62]Amortizaciones!CQ90-(SUM(CM11:CM15)-CM14)</f>
        <v>41</v>
      </c>
      <c r="CN17" s="518">
        <f>+[62]Amortizaciones!CR90-(SUM(CN11:CN15)-CN14)</f>
        <v>0</v>
      </c>
      <c r="CO17" s="518">
        <f>+[62]Amortizaciones!CS90-(SUM(CO11:CO15)-CO14)</f>
        <v>0</v>
      </c>
      <c r="CP17" s="518">
        <f>+[62]Amortizaciones!CT90-(SUM(CP11:CP15)-CP14)</f>
        <v>40.999999999999993</v>
      </c>
      <c r="CQ17" s="518">
        <f>+[62]Amortizaciones!CU90-(SUM(CQ11:CQ15)-CQ14)</f>
        <v>0</v>
      </c>
      <c r="CR17" s="518">
        <f>+[62]Amortizaciones!CV90-(SUM(CR11:CR15)-CR14)</f>
        <v>0</v>
      </c>
      <c r="CS17" s="518">
        <f>+[62]Amortizaciones!CW90-(SUM(CS11:CS15)-CS14)</f>
        <v>41</v>
      </c>
      <c r="CT17" s="518">
        <f>+[62]Amortizaciones!CX90-(SUM(CT11:CT15)-CT14)</f>
        <v>0</v>
      </c>
      <c r="CU17" s="518">
        <f t="shared" si="6"/>
        <v>163.99999999999997</v>
      </c>
      <c r="CV17" s="519"/>
      <c r="CW17" s="518">
        <f>+[62]Amortizaciones!CY90-(SUM(CW11:CW15)-CW14)</f>
        <v>0</v>
      </c>
      <c r="CX17" s="518">
        <f>+[62]Amortizaciones!CZ90-(SUM(CX11:CX15)-CX14)</f>
        <v>41</v>
      </c>
      <c r="CY17" s="518">
        <f>+[62]Amortizaciones!DA90-(SUM(CY11:CY15)-CY14)</f>
        <v>0</v>
      </c>
      <c r="CZ17" s="518">
        <f>+[62]Amortizaciones!DB90-(SUM(CZ11:CZ15)-CZ14)</f>
        <v>0</v>
      </c>
      <c r="DA17" s="518">
        <f>+[62]Amortizaciones!DC90-(SUM(DA11:DA15)-DA14)</f>
        <v>40.999999999999993</v>
      </c>
      <c r="DB17" s="518">
        <f>+[62]Amortizaciones!DD90-(SUM(DB11:DB15)-DB14)</f>
        <v>0</v>
      </c>
      <c r="DC17" s="518">
        <f>+[62]Amortizaciones!DE90-(SUM(DC11:DC15)-DC14)</f>
        <v>0</v>
      </c>
      <c r="DD17" s="518">
        <f>+[62]Amortizaciones!DF90-(SUM(DD11:DD15)-DD14)</f>
        <v>41.000000000000014</v>
      </c>
      <c r="DE17" s="518">
        <f>+[62]Amortizaciones!DG90-(SUM(DE11:DE15)-DE14)</f>
        <v>0</v>
      </c>
      <c r="DF17" s="518">
        <f>+[62]Amortizaciones!DH90-(SUM(DF11:DF15)-DF14)</f>
        <v>0</v>
      </c>
      <c r="DG17" s="518">
        <f>+[62]Amortizaciones!DI90-(SUM(DG11:DG15)-DG14)</f>
        <v>40.999999999999986</v>
      </c>
      <c r="DH17" s="518">
        <f>+[62]Amortizaciones!DJ90-(SUM(DH11:DH15)-DH14)</f>
        <v>0</v>
      </c>
      <c r="DI17" s="518">
        <f t="shared" si="7"/>
        <v>164</v>
      </c>
      <c r="DJ17" s="519"/>
      <c r="DK17" s="518">
        <f>+[62]Amortizaciones!DK90-(SUM(DK11:DK15)-DK14)</f>
        <v>0</v>
      </c>
      <c r="DL17" s="518">
        <f>+[62]Amortizaciones!DL90-(SUM(DL11:DL15)-DL14)</f>
        <v>41</v>
      </c>
      <c r="DM17" s="518">
        <f>+[62]Amortizaciones!DM90-(SUM(DM11:DM15)-DM14)</f>
        <v>0</v>
      </c>
      <c r="DN17" s="518">
        <f>+[62]Amortizaciones!DN90-(SUM(DN11:DN15)-DN14)</f>
        <v>0</v>
      </c>
      <c r="DO17" s="518">
        <f>+[62]Amortizaciones!DO90-(SUM(DO11:DO15)-DO14)</f>
        <v>0</v>
      </c>
      <c r="DP17" s="518">
        <f>+[62]Amortizaciones!DP90-(SUM(DP11:DP15)-DP14)</f>
        <v>0</v>
      </c>
      <c r="DQ17" s="518">
        <f>+[62]Amortizaciones!DQ90-(SUM(DQ11:DQ15)-DQ14)</f>
        <v>0</v>
      </c>
      <c r="DR17" s="518">
        <f>+[62]Amortizaciones!DR90-(SUM(DR11:DR15)-DR14)</f>
        <v>0</v>
      </c>
      <c r="DS17" s="518">
        <f>+[62]Amortizaciones!DS90-(SUM(DS11:DS15)-DS14)</f>
        <v>0</v>
      </c>
      <c r="DT17" s="518">
        <f>+[62]Amortizaciones!DT90-(SUM(DT11:DT15)-DT14)</f>
        <v>0</v>
      </c>
      <c r="DU17" s="518">
        <f>+[62]Amortizaciones!DU90-(SUM(DU11:DU15)-DU14)</f>
        <v>0</v>
      </c>
      <c r="DV17" s="518">
        <f>+[62]Amortizaciones!DV90-(SUM(DV11:DV15)-DV14)</f>
        <v>0</v>
      </c>
      <c r="DW17" s="518">
        <f t="shared" si="8"/>
        <v>41</v>
      </c>
      <c r="DX17" s="519"/>
      <c r="DY17" s="518">
        <f>+[62]Amortizaciones!DW90-(SUM(DY11:DY15)-DY14)</f>
        <v>0</v>
      </c>
      <c r="DZ17" s="518">
        <f>+[62]Amortizaciones!DX90-(SUM(DZ11:DZ15)-DZ14)</f>
        <v>0</v>
      </c>
      <c r="EA17" s="518">
        <f>+[62]Amortizaciones!DY90-(SUM(EA11:EA15)-EA14)</f>
        <v>0</v>
      </c>
      <c r="EB17" s="518">
        <f>+[62]Amortizaciones!DZ90-(SUM(EB11:EB15)-EB14)</f>
        <v>0</v>
      </c>
      <c r="EC17" s="518">
        <f>+[62]Amortizaciones!EA90-(SUM(EC11:EC15)-EC14)</f>
        <v>0</v>
      </c>
      <c r="ED17" s="518">
        <f>+[62]Amortizaciones!EB90-(SUM(ED11:ED15)-ED14)</f>
        <v>0</v>
      </c>
      <c r="EE17" s="518">
        <f>+[62]Amortizaciones!EC90-(SUM(EE11:EE15)-EE14)</f>
        <v>0</v>
      </c>
      <c r="EF17" s="518">
        <f>+[62]Amortizaciones!ED90-(SUM(EF11:EF15)-EF14)</f>
        <v>0</v>
      </c>
      <c r="EG17" s="518">
        <f>+[62]Amortizaciones!EE90-(SUM(EG11:EG15)-EG14)</f>
        <v>0</v>
      </c>
      <c r="EH17" s="518">
        <f>+[62]Amortizaciones!EF90-(SUM(EH11:EH15)-EH14)</f>
        <v>0</v>
      </c>
      <c r="EI17" s="518">
        <f>+[62]Amortizaciones!EG90-(SUM(EI11:EI15)-EI14)</f>
        <v>0</v>
      </c>
      <c r="EJ17" s="518">
        <f>+[62]Amortizaciones!EH90-(SUM(EJ11:EJ15)-EJ14)</f>
        <v>0</v>
      </c>
      <c r="EK17" s="518">
        <f t="shared" si="9"/>
        <v>0</v>
      </c>
      <c r="EL17" s="519"/>
      <c r="EM17" s="518">
        <f>+[62]Amortizaciones!EI90-(SUM(EM11:EM15)-EM14)</f>
        <v>0</v>
      </c>
      <c r="EN17" s="518">
        <f>+[62]Amortizaciones!EJ90-(SUM(EN11:EN15)-EN14)</f>
        <v>0</v>
      </c>
      <c r="EO17" s="518">
        <f>+[62]Amortizaciones!EK90-(SUM(EO11:EO15)-EO14)</f>
        <v>0</v>
      </c>
      <c r="EP17" s="518">
        <f>+[62]Amortizaciones!EL90-(SUM(EP11:EP15)-EP14)</f>
        <v>0</v>
      </c>
      <c r="EQ17" s="518">
        <f>+[62]Amortizaciones!EM90-(SUM(EQ11:EQ15)-EQ14)</f>
        <v>0</v>
      </c>
      <c r="ER17" s="518">
        <f>+[62]Amortizaciones!EN90-(SUM(ER11:ER15)-ER14)</f>
        <v>0</v>
      </c>
      <c r="ES17" s="518">
        <f>+[62]Amortizaciones!EO90-(SUM(ES11:ES15)-ES14)</f>
        <v>0</v>
      </c>
      <c r="ET17" s="518">
        <f>+[62]Amortizaciones!EP90-(SUM(ET11:ET15)-ET14)</f>
        <v>0</v>
      </c>
      <c r="EU17" s="518">
        <f>+[62]Amortizaciones!EQ90-(SUM(EU11:EU15)-EU14)</f>
        <v>0</v>
      </c>
      <c r="EV17" s="518">
        <f>+[62]Amortizaciones!ER90-(SUM(EV11:EV15)-EV14)</f>
        <v>0</v>
      </c>
      <c r="EW17" s="518">
        <f>+[62]Amortizaciones!ES90-(SUM(EW11:EW15)-EW14)</f>
        <v>0</v>
      </c>
      <c r="EX17" s="518">
        <f>+[62]Amortizaciones!ET90-(SUM(EX11:EX15)-EX14)</f>
        <v>0</v>
      </c>
      <c r="EY17" s="518">
        <f t="shared" si="10"/>
        <v>0</v>
      </c>
      <c r="EZ17" s="519"/>
      <c r="FA17" s="518">
        <f>+[62]Amortizaciones!EU90-(SUM(FA11:FA15)-FA14)</f>
        <v>0</v>
      </c>
      <c r="FB17" s="518">
        <f>+[62]Amortizaciones!EV90-(SUM(FB11:FB15)-FB14)</f>
        <v>0</v>
      </c>
      <c r="FC17" s="518">
        <f>+[62]Amortizaciones!EW90-(SUM(FC11:FC15)-FC14)</f>
        <v>0</v>
      </c>
      <c r="FD17" s="518">
        <f>+[62]Amortizaciones!EX90-(SUM(FD11:FD15)-FD14)</f>
        <v>0</v>
      </c>
      <c r="FE17" s="518">
        <f>+[62]Amortizaciones!EY90-(SUM(FE11:FE15)-FE14)</f>
        <v>0</v>
      </c>
      <c r="FF17" s="518">
        <f>+[62]Amortizaciones!EZ90-(SUM(FF11:FF15)-FF14)</f>
        <v>0</v>
      </c>
      <c r="FG17" s="518">
        <f>+[62]Amortizaciones!FA90-(SUM(FG11:FG15)-FG14)</f>
        <v>0</v>
      </c>
      <c r="FH17" s="518">
        <f>+[62]Amortizaciones!FB90-(SUM(FH11:FH15)-FH14)</f>
        <v>0</v>
      </c>
      <c r="FI17" s="518">
        <f>+[62]Amortizaciones!FC90-(SUM(FI11:FI15)-FI14)</f>
        <v>0</v>
      </c>
      <c r="FJ17" s="518">
        <f>+[62]Amortizaciones!FD90-(SUM(FJ11:FJ15)-FJ14)</f>
        <v>0</v>
      </c>
      <c r="FK17" s="518">
        <f>+[62]Amortizaciones!FE90-(SUM(FK11:FK15)-FK14)</f>
        <v>0</v>
      </c>
      <c r="FL17" s="518">
        <f>+[62]Amortizaciones!FF90-(SUM(FL11:FL15)-FL14)</f>
        <v>0</v>
      </c>
      <c r="FM17" s="518">
        <f t="shared" si="11"/>
        <v>0</v>
      </c>
    </row>
    <row r="18" spans="2:169" ht="15.75" x14ac:dyDescent="0.25">
      <c r="B18" s="687" t="s">
        <v>92</v>
      </c>
      <c r="C18" s="542">
        <f>+C8+C7</f>
        <v>-252.63204475584789</v>
      </c>
      <c r="D18" s="542">
        <f t="shared" ref="D18:N18" si="38">+D8+D7</f>
        <v>1333.3048878781908</v>
      </c>
      <c r="E18" s="542">
        <f t="shared" si="38"/>
        <v>760.70325538279326</v>
      </c>
      <c r="F18" s="542">
        <f t="shared" si="38"/>
        <v>-101.51466799591637</v>
      </c>
      <c r="G18" s="542">
        <f t="shared" si="38"/>
        <v>588.53903162235406</v>
      </c>
      <c r="H18" s="542">
        <f t="shared" si="38"/>
        <v>1216.9219215289934</v>
      </c>
      <c r="I18" s="542">
        <f t="shared" si="38"/>
        <v>346.19294295794685</v>
      </c>
      <c r="J18" s="542">
        <f t="shared" si="38"/>
        <v>1244.9175252842585</v>
      </c>
      <c r="K18" s="542">
        <f t="shared" si="38"/>
        <v>1231.6911241659102</v>
      </c>
      <c r="L18" s="542">
        <f t="shared" si="38"/>
        <v>1439.6019401491374</v>
      </c>
      <c r="M18" s="542">
        <f t="shared" si="38"/>
        <v>1419.0986631384847</v>
      </c>
      <c r="N18" s="542">
        <f t="shared" si="38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9">+R8+R7</f>
        <v>1537.9239633576049</v>
      </c>
      <c r="S18" s="542">
        <f t="shared" si="39"/>
        <v>945.44336579084359</v>
      </c>
      <c r="T18" s="542">
        <f t="shared" si="39"/>
        <v>712.82749004103891</v>
      </c>
      <c r="U18" s="542">
        <f t="shared" si="39"/>
        <v>972.5698946398594</v>
      </c>
      <c r="V18" s="542">
        <f t="shared" si="39"/>
        <v>1567.8474508859504</v>
      </c>
      <c r="W18" s="542">
        <f t="shared" si="39"/>
        <v>1243.6360826179277</v>
      </c>
      <c r="X18" s="542">
        <f t="shared" si="39"/>
        <v>1330.9937713956795</v>
      </c>
      <c r="Y18" s="542">
        <f t="shared" si="39"/>
        <v>1565.3638225946261</v>
      </c>
      <c r="Z18" s="542">
        <f t="shared" si="39"/>
        <v>1412.8408139517746</v>
      </c>
      <c r="AA18" s="542">
        <f t="shared" si="39"/>
        <v>1545.5495763587771</v>
      </c>
      <c r="AB18" s="542">
        <f t="shared" si="39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0">+AG8+AG7</f>
        <v>1834.9267866560942</v>
      </c>
      <c r="AH18" s="542">
        <f t="shared" si="40"/>
        <v>355.35785901612508</v>
      </c>
      <c r="AI18" s="542">
        <f t="shared" si="40"/>
        <v>967.73817886532743</v>
      </c>
      <c r="AJ18" s="542">
        <f t="shared" si="40"/>
        <v>1450.5976819736259</v>
      </c>
      <c r="AK18" s="542">
        <f t="shared" si="40"/>
        <v>51.018275873404377</v>
      </c>
      <c r="AL18" s="542">
        <f t="shared" si="40"/>
        <v>612.7391682405713</v>
      </c>
      <c r="AM18" s="542">
        <f t="shared" si="40"/>
        <v>755.88765393833273</v>
      </c>
      <c r="AN18" s="542">
        <f t="shared" si="40"/>
        <v>996.61505418195281</v>
      </c>
      <c r="AO18" s="542">
        <f t="shared" si="40"/>
        <v>918.37017007165105</v>
      </c>
      <c r="AP18" s="542">
        <f t="shared" si="40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1">+AU8+AU7</f>
        <v>1496.3385675947732</v>
      </c>
      <c r="AV18" s="542">
        <f t="shared" si="41"/>
        <v>1468.9186491940059</v>
      </c>
      <c r="AW18" s="542">
        <f t="shared" si="41"/>
        <v>1113.2153805594453</v>
      </c>
      <c r="AX18" s="542">
        <f t="shared" si="41"/>
        <v>2506.6417590718115</v>
      </c>
      <c r="AY18" s="542">
        <f t="shared" si="41"/>
        <v>767.19852874372509</v>
      </c>
      <c r="AZ18" s="542">
        <f t="shared" si="41"/>
        <v>1350.100445873079</v>
      </c>
      <c r="BA18" s="542">
        <f t="shared" si="41"/>
        <v>2204.1521610024156</v>
      </c>
      <c r="BB18" s="542">
        <f t="shared" si="41"/>
        <v>1254.7026468179029</v>
      </c>
      <c r="BC18" s="542">
        <f t="shared" si="41"/>
        <v>1860.928708876263</v>
      </c>
      <c r="BD18" s="542">
        <f t="shared" si="41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2">+BH8+BH7</f>
        <v>1398.6774786628821</v>
      </c>
      <c r="BI18" s="542">
        <f t="shared" si="42"/>
        <v>2081.8402515505072</v>
      </c>
      <c r="BJ18" s="542">
        <f t="shared" si="42"/>
        <v>348.99163089312469</v>
      </c>
      <c r="BK18" s="542">
        <f t="shared" si="42"/>
        <v>2949.4086496105188</v>
      </c>
      <c r="BL18" s="542">
        <f t="shared" si="42"/>
        <v>1010.466713403122</v>
      </c>
      <c r="BM18" s="542">
        <f t="shared" si="42"/>
        <v>19.048441911419104</v>
      </c>
      <c r="BN18" s="542">
        <f t="shared" si="42"/>
        <v>711.3503819023872</v>
      </c>
      <c r="BO18" s="542">
        <f t="shared" si="42"/>
        <v>975.26754146302039</v>
      </c>
      <c r="BP18" s="542">
        <f t="shared" si="42"/>
        <v>967.08259579499145</v>
      </c>
      <c r="BQ18" s="542">
        <f t="shared" si="42"/>
        <v>936.6279075841602</v>
      </c>
      <c r="BR18" s="542">
        <f t="shared" si="42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3">+BV8+BV7</f>
        <v>646.88898453880518</v>
      </c>
      <c r="BW18" s="542">
        <f t="shared" si="43"/>
        <v>1757.1993289970017</v>
      </c>
      <c r="BX18" s="542">
        <f t="shared" si="43"/>
        <v>345.94801992680243</v>
      </c>
      <c r="BY18" s="542">
        <f t="shared" si="43"/>
        <v>759.31570466305652</v>
      </c>
      <c r="BZ18" s="542">
        <f t="shared" si="43"/>
        <v>713.30314615269276</v>
      </c>
      <c r="CA18" s="542">
        <f t="shared" si="43"/>
        <v>423.75836845963516</v>
      </c>
      <c r="CB18" s="542">
        <f t="shared" si="43"/>
        <v>587.87952171681718</v>
      </c>
      <c r="CC18" s="542">
        <f t="shared" si="43"/>
        <v>1057.7066423935451</v>
      </c>
      <c r="CD18" s="542">
        <f t="shared" si="43"/>
        <v>662.69430359266789</v>
      </c>
      <c r="CE18" s="542">
        <f t="shared" si="43"/>
        <v>537.13562922403923</v>
      </c>
      <c r="CF18" s="542">
        <f t="shared" si="43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4">+CJ8+CJ7</f>
        <v>553.58274229870051</v>
      </c>
      <c r="CK18" s="542">
        <f t="shared" si="44"/>
        <v>734.23583634995214</v>
      </c>
      <c r="CL18" s="542">
        <f t="shared" si="44"/>
        <v>152.79304371348795</v>
      </c>
      <c r="CM18" s="542">
        <f t="shared" si="44"/>
        <v>822.55026072290207</v>
      </c>
      <c r="CN18" s="542">
        <f t="shared" si="44"/>
        <v>2095.5415133607021</v>
      </c>
      <c r="CO18" s="542">
        <f t="shared" si="44"/>
        <v>1018.2015425214972</v>
      </c>
      <c r="CP18" s="542">
        <f t="shared" si="44"/>
        <v>604.49548740269722</v>
      </c>
      <c r="CQ18" s="542">
        <f t="shared" si="44"/>
        <v>1235.1712387750031</v>
      </c>
      <c r="CR18" s="542">
        <f t="shared" si="44"/>
        <v>935.86164649378634</v>
      </c>
      <c r="CS18" s="542">
        <f t="shared" si="44"/>
        <v>680.88481636521828</v>
      </c>
      <c r="CT18" s="542">
        <f t="shared" si="44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5">+CX8+CX7</f>
        <v>546.35520600848758</v>
      </c>
      <c r="CY18" s="542">
        <f t="shared" si="45"/>
        <v>740.05323740549397</v>
      </c>
      <c r="CZ18" s="542">
        <f t="shared" si="45"/>
        <v>1562.8398745857353</v>
      </c>
      <c r="DA18" s="542">
        <f t="shared" si="45"/>
        <v>2078.6707075790819</v>
      </c>
      <c r="DB18" s="542">
        <f t="shared" si="45"/>
        <v>1791.9106210205318</v>
      </c>
      <c r="DC18" s="542">
        <f t="shared" si="45"/>
        <v>897.99158836344714</v>
      </c>
      <c r="DD18" s="542">
        <f t="shared" si="45"/>
        <v>939.96108734769393</v>
      </c>
      <c r="DE18" s="542">
        <f t="shared" si="45"/>
        <v>144.15820753170817</v>
      </c>
      <c r="DF18" s="542">
        <f t="shared" si="45"/>
        <v>1005.3489832864761</v>
      </c>
      <c r="DG18" s="542">
        <f t="shared" si="45"/>
        <v>782.50733653508746</v>
      </c>
      <c r="DH18" s="542">
        <f t="shared" si="45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6">+DL8+DL7</f>
        <v>581.53744960462564</v>
      </c>
      <c r="DM18" s="542">
        <f t="shared" si="46"/>
        <v>330.78671723400538</v>
      </c>
      <c r="DN18" s="542">
        <f t="shared" si="46"/>
        <v>63.901714500281315</v>
      </c>
      <c r="DO18" s="542">
        <f t="shared" si="46"/>
        <v>601.81638092267917</v>
      </c>
      <c r="DP18" s="542">
        <f t="shared" si="46"/>
        <v>540.32585698232299</v>
      </c>
      <c r="DQ18" s="542">
        <f t="shared" si="46"/>
        <v>570.14877542507304</v>
      </c>
      <c r="DR18" s="542">
        <f t="shared" si="46"/>
        <v>738.33733008313368</v>
      </c>
      <c r="DS18" s="542">
        <f t="shared" si="46"/>
        <v>-109.96601609664845</v>
      </c>
      <c r="DT18" s="542">
        <f t="shared" si="46"/>
        <v>1199.692266235596</v>
      </c>
      <c r="DU18" s="542">
        <f t="shared" si="46"/>
        <v>406.79633484146603</v>
      </c>
      <c r="DV18" s="542">
        <f t="shared" si="46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7">+DZ8+DZ7</f>
        <v>786.88495798989572</v>
      </c>
      <c r="EA18" s="542">
        <f t="shared" si="47"/>
        <v>173.07625405569638</v>
      </c>
      <c r="EB18" s="542">
        <f t="shared" si="47"/>
        <v>456.91604665080467</v>
      </c>
      <c r="EC18" s="542">
        <f t="shared" si="47"/>
        <v>-81.612458437313819</v>
      </c>
      <c r="ED18" s="542">
        <f t="shared" si="47"/>
        <v>724.9737798255934</v>
      </c>
      <c r="EE18" s="542">
        <f t="shared" si="47"/>
        <v>186.03808784537125</v>
      </c>
      <c r="EF18" s="542">
        <f t="shared" si="47"/>
        <v>282.62313772084929</v>
      </c>
      <c r="EG18" s="542">
        <f t="shared" si="47"/>
        <v>253.71612038912787</v>
      </c>
      <c r="EH18" s="542">
        <f t="shared" si="47"/>
        <v>1082.3581234122657</v>
      </c>
      <c r="EI18" s="542">
        <f t="shared" si="47"/>
        <v>988.66635116904263</v>
      </c>
      <c r="EJ18" s="542">
        <f t="shared" si="47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8">+EN8+EN7</f>
        <v>1597.5967902871362</v>
      </c>
      <c r="EO18" s="542">
        <f t="shared" si="48"/>
        <v>668.62750645505355</v>
      </c>
      <c r="EP18" s="542">
        <f t="shared" si="48"/>
        <v>-277.41721084177919</v>
      </c>
      <c r="EQ18" s="542">
        <f t="shared" si="48"/>
        <v>1453.1373274673469</v>
      </c>
      <c r="ER18" s="542">
        <f t="shared" si="48"/>
        <v>748.02509101161809</v>
      </c>
      <c r="ES18" s="542">
        <f t="shared" si="48"/>
        <v>892.91886346384797</v>
      </c>
      <c r="ET18" s="542">
        <f t="shared" si="48"/>
        <v>1070.8948468208541</v>
      </c>
      <c r="EU18" s="542">
        <f t="shared" si="48"/>
        <v>778.1560912883748</v>
      </c>
      <c r="EV18" s="542">
        <f t="shared" ref="EV18:EX18" si="49">+EV8+EV7</f>
        <v>1105.6242170786338</v>
      </c>
      <c r="EW18" s="542">
        <f t="shared" si="49"/>
        <v>1427.9236795665297</v>
      </c>
      <c r="EX18" s="542">
        <f t="shared" si="49"/>
        <v>1740.6887490241015</v>
      </c>
      <c r="EY18" s="542">
        <f t="shared" si="10"/>
        <v>11412.946040117673</v>
      </c>
      <c r="EZ18" s="573"/>
      <c r="FA18" s="542">
        <f t="shared" ref="FA18:FL18" si="50">+FA8+FA7</f>
        <v>3346.6086932600565</v>
      </c>
      <c r="FB18" s="542">
        <f t="shared" si="50"/>
        <v>54.051374321295782</v>
      </c>
      <c r="FC18" s="542">
        <f t="shared" si="50"/>
        <v>384.7322906647795</v>
      </c>
      <c r="FD18" s="542">
        <f t="shared" si="50"/>
        <v>849.95631867868178</v>
      </c>
      <c r="FE18" s="542">
        <f t="shared" si="50"/>
        <v>678.91744101826134</v>
      </c>
      <c r="FF18" s="542">
        <f t="shared" si="50"/>
        <v>1212.9627721725985</v>
      </c>
      <c r="FG18" s="542">
        <f t="shared" si="50"/>
        <v>479.6104782015824</v>
      </c>
      <c r="FH18" s="542">
        <f t="shared" si="50"/>
        <v>665.71287598639731</v>
      </c>
      <c r="FI18" s="542">
        <f t="shared" si="50"/>
        <v>652.45019176751816</v>
      </c>
      <c r="FJ18" s="542">
        <f t="shared" si="50"/>
        <v>538.01014824201093</v>
      </c>
      <c r="FK18" s="542">
        <f t="shared" si="50"/>
        <v>1247.3086312350356</v>
      </c>
      <c r="FL18" s="542">
        <f t="shared" si="50"/>
        <v>2800.6709885876676</v>
      </c>
      <c r="FM18" s="542">
        <f t="shared" si="11"/>
        <v>12910.992204135886</v>
      </c>
    </row>
    <row r="19" spans="2:169" ht="15.75" x14ac:dyDescent="0.25">
      <c r="B19" s="687" t="s">
        <v>96</v>
      </c>
      <c r="C19" s="542">
        <f>+C20+C35+C38</f>
        <v>-56.586807755847872</v>
      </c>
      <c r="D19" s="542">
        <f t="shared" ref="D19:N19" si="51">+D20+D35+D38</f>
        <v>2313.277347878191</v>
      </c>
      <c r="E19" s="542">
        <f t="shared" si="51"/>
        <v>538.71478238279349</v>
      </c>
      <c r="F19" s="542">
        <f t="shared" si="51"/>
        <v>438.39645200408393</v>
      </c>
      <c r="G19" s="542">
        <f t="shared" si="51"/>
        <v>303.23387262235406</v>
      </c>
      <c r="H19" s="542">
        <f t="shared" si="51"/>
        <v>535.98955052899328</v>
      </c>
      <c r="I19" s="542">
        <f t="shared" si="51"/>
        <v>411.47797395794674</v>
      </c>
      <c r="J19" s="542">
        <f t="shared" si="51"/>
        <v>1823.4104552842591</v>
      </c>
      <c r="K19" s="542">
        <f t="shared" si="51"/>
        <v>747.09047116591012</v>
      </c>
      <c r="L19" s="542">
        <f t="shared" si="51"/>
        <v>1404.6146641491368</v>
      </c>
      <c r="M19" s="542">
        <f t="shared" si="51"/>
        <v>1013.3197631384846</v>
      </c>
      <c r="N19" s="542">
        <f t="shared" si="51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2">+R20+R35+R38</f>
        <v>1475.0500463576045</v>
      </c>
      <c r="S19" s="542">
        <f t="shared" si="52"/>
        <v>855.70835779084325</v>
      </c>
      <c r="T19" s="542">
        <f t="shared" si="52"/>
        <v>897.88166604103913</v>
      </c>
      <c r="U19" s="542">
        <f t="shared" si="52"/>
        <v>1194.3801076398595</v>
      </c>
      <c r="V19" s="542">
        <f t="shared" si="52"/>
        <v>2365.1207298859504</v>
      </c>
      <c r="W19" s="542">
        <f t="shared" si="52"/>
        <v>945.62120461792779</v>
      </c>
      <c r="X19" s="542">
        <f t="shared" si="52"/>
        <v>1215.6457873956795</v>
      </c>
      <c r="Y19" s="542">
        <f t="shared" si="52"/>
        <v>2274.0097215946262</v>
      </c>
      <c r="Z19" s="542">
        <f t="shared" si="52"/>
        <v>866.10829295177473</v>
      </c>
      <c r="AA19" s="542">
        <f t="shared" si="52"/>
        <v>1141.1186343587774</v>
      </c>
      <c r="AB19" s="542">
        <f t="shared" si="52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3">+AG20+AG35+AG38</f>
        <v>1810.909173656094</v>
      </c>
      <c r="AH19" s="542">
        <f t="shared" si="53"/>
        <v>366.54241401612506</v>
      </c>
      <c r="AI19" s="542">
        <f t="shared" si="53"/>
        <v>1318.3687048653273</v>
      </c>
      <c r="AJ19" s="542">
        <f t="shared" si="53"/>
        <v>1434.3774059736259</v>
      </c>
      <c r="AK19" s="542">
        <f t="shared" si="53"/>
        <v>198.19215987340465</v>
      </c>
      <c r="AL19" s="542">
        <f t="shared" si="53"/>
        <v>175.1107192405712</v>
      </c>
      <c r="AM19" s="542">
        <f t="shared" si="53"/>
        <v>615.6952239383329</v>
      </c>
      <c r="AN19" s="542">
        <f t="shared" si="53"/>
        <v>906.13410218195258</v>
      </c>
      <c r="AO19" s="542">
        <f t="shared" si="53"/>
        <v>1033.172033071651</v>
      </c>
      <c r="AP19" s="542">
        <f t="shared" si="53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4">+AU20+AU35+AU38</f>
        <v>1418.8777235947732</v>
      </c>
      <c r="AV19" s="542">
        <f t="shared" si="54"/>
        <v>1438.4777051940059</v>
      </c>
      <c r="AW19" s="542">
        <f t="shared" si="54"/>
        <v>1048.9324745594454</v>
      </c>
      <c r="AX19" s="542">
        <f t="shared" si="54"/>
        <v>2954.2459320718112</v>
      </c>
      <c r="AY19" s="542">
        <f t="shared" si="54"/>
        <v>1137.864601743725</v>
      </c>
      <c r="AZ19" s="542">
        <f t="shared" si="54"/>
        <v>1266.5534608730791</v>
      </c>
      <c r="BA19" s="542">
        <f t="shared" si="54"/>
        <v>2795.0574630024153</v>
      </c>
      <c r="BB19" s="542">
        <f t="shared" si="54"/>
        <v>851.5569618179029</v>
      </c>
      <c r="BC19" s="542">
        <f t="shared" si="54"/>
        <v>1574.6027718762634</v>
      </c>
      <c r="BD19" s="542">
        <f t="shared" si="54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5">+BH20+BH35+BH38</f>
        <v>1337.9742206628819</v>
      </c>
      <c r="BI19" s="542">
        <f t="shared" si="55"/>
        <v>1386.3009215505076</v>
      </c>
      <c r="BJ19" s="542">
        <f t="shared" si="55"/>
        <v>267.21457389312462</v>
      </c>
      <c r="BK19" s="542">
        <f t="shared" si="55"/>
        <v>2832.1513336105181</v>
      </c>
      <c r="BL19" s="542">
        <f t="shared" si="55"/>
        <v>2169.808956403122</v>
      </c>
      <c r="BM19" s="542">
        <f t="shared" si="55"/>
        <v>-249.80867708858122</v>
      </c>
      <c r="BN19" s="542">
        <f t="shared" si="55"/>
        <v>304.12128590238757</v>
      </c>
      <c r="BO19" s="542">
        <f t="shared" si="55"/>
        <v>661.48957846302028</v>
      </c>
      <c r="BP19" s="542">
        <f t="shared" si="55"/>
        <v>3132.0608747949923</v>
      </c>
      <c r="BQ19" s="542">
        <f t="shared" si="55"/>
        <v>-183.05456041584017</v>
      </c>
      <c r="BR19" s="542">
        <f t="shared" si="55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6">+BV20+BV35+BV38</f>
        <v>-316.53477146119457</v>
      </c>
      <c r="BW19" s="542">
        <f t="shared" si="56"/>
        <v>409.70863699700192</v>
      </c>
      <c r="BX19" s="542">
        <f t="shared" si="56"/>
        <v>312.16007492680228</v>
      </c>
      <c r="BY19" s="542">
        <f t="shared" si="56"/>
        <v>423.68118966305633</v>
      </c>
      <c r="BZ19" s="542">
        <f t="shared" si="56"/>
        <v>909.57165315269253</v>
      </c>
      <c r="CA19" s="542">
        <f t="shared" si="56"/>
        <v>244.80158445963588</v>
      </c>
      <c r="CB19" s="542">
        <f t="shared" si="56"/>
        <v>916.19670771681672</v>
      </c>
      <c r="CC19" s="542">
        <f t="shared" si="56"/>
        <v>792.23579239354569</v>
      </c>
      <c r="CD19" s="542">
        <f t="shared" si="56"/>
        <v>977.24557559266759</v>
      </c>
      <c r="CE19" s="542">
        <f t="shared" si="56"/>
        <v>195.4761892240395</v>
      </c>
      <c r="CF19" s="542">
        <f t="shared" si="56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7">+CJ20+CJ35+CJ38</f>
        <v>-303.59978870129947</v>
      </c>
      <c r="CK19" s="542">
        <f t="shared" si="57"/>
        <v>3011.8785543499521</v>
      </c>
      <c r="CL19" s="542">
        <f t="shared" si="57"/>
        <v>-1221.4502002865122</v>
      </c>
      <c r="CM19" s="542">
        <f t="shared" si="57"/>
        <v>964.40245572290246</v>
      </c>
      <c r="CN19" s="542">
        <f t="shared" si="57"/>
        <v>2166.5177443607017</v>
      </c>
      <c r="CO19" s="542">
        <f t="shared" si="57"/>
        <v>197.41339252149646</v>
      </c>
      <c r="CP19" s="542">
        <f t="shared" si="57"/>
        <v>385.84261140269757</v>
      </c>
      <c r="CQ19" s="542">
        <f t="shared" si="57"/>
        <v>3584.2226257750035</v>
      </c>
      <c r="CR19" s="542">
        <f t="shared" si="57"/>
        <v>-788.72634950621341</v>
      </c>
      <c r="CS19" s="542">
        <f t="shared" si="57"/>
        <v>-74.56125263478225</v>
      </c>
      <c r="CT19" s="542">
        <f t="shared" si="57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8">+CX20+CX35+CX38</f>
        <v>241.5771510084877</v>
      </c>
      <c r="CY19" s="542">
        <f t="shared" si="58"/>
        <v>430.59221240549397</v>
      </c>
      <c r="CZ19" s="542">
        <f t="shared" si="58"/>
        <v>1580.6678755857354</v>
      </c>
      <c r="DA19" s="542">
        <f t="shared" si="58"/>
        <v>2339.5157625790816</v>
      </c>
      <c r="DB19" s="542">
        <f t="shared" si="58"/>
        <v>1470.5525640205317</v>
      </c>
      <c r="DC19" s="542">
        <f t="shared" si="58"/>
        <v>888.27210336344729</v>
      </c>
      <c r="DD19" s="542">
        <f t="shared" si="58"/>
        <v>1037.3891133476939</v>
      </c>
      <c r="DE19" s="542">
        <f t="shared" si="58"/>
        <v>344.52661353170873</v>
      </c>
      <c r="DF19" s="542">
        <f t="shared" si="58"/>
        <v>1144.0955712864754</v>
      </c>
      <c r="DG19" s="542">
        <f t="shared" si="58"/>
        <v>487.9768145350879</v>
      </c>
      <c r="DH19" s="542">
        <f t="shared" si="58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9">+DL20+DL35+DL38</f>
        <v>431.614801604626</v>
      </c>
      <c r="DM19" s="542">
        <f t="shared" si="59"/>
        <v>211.42142023400484</v>
      </c>
      <c r="DN19" s="542">
        <f t="shared" si="59"/>
        <v>322.10446650028098</v>
      </c>
      <c r="DO19" s="542">
        <f t="shared" si="59"/>
        <v>123.46395992267983</v>
      </c>
      <c r="DP19" s="542">
        <f t="shared" si="59"/>
        <v>700.14220898232259</v>
      </c>
      <c r="DQ19" s="542">
        <f t="shared" si="59"/>
        <v>448.66316542507337</v>
      </c>
      <c r="DR19" s="542">
        <f t="shared" si="59"/>
        <v>1523.5587880831333</v>
      </c>
      <c r="DS19" s="542">
        <f t="shared" si="59"/>
        <v>-368.24394909664841</v>
      </c>
      <c r="DT19" s="542">
        <f t="shared" si="59"/>
        <v>1184.4956492355966</v>
      </c>
      <c r="DU19" s="542">
        <f t="shared" si="59"/>
        <v>157.49375784146582</v>
      </c>
      <c r="DV19" s="542">
        <f t="shared" si="59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0">+DZ20+DZ35+DZ38</f>
        <v>273.09824598989536</v>
      </c>
      <c r="EA19" s="542">
        <f t="shared" si="60"/>
        <v>876.28482505569593</v>
      </c>
      <c r="EB19" s="542">
        <f t="shared" si="60"/>
        <v>413.6902216508048</v>
      </c>
      <c r="EC19" s="542">
        <f t="shared" si="60"/>
        <v>316.16093056268636</v>
      </c>
      <c r="ED19" s="542">
        <f t="shared" si="60"/>
        <v>1052.4079478255931</v>
      </c>
      <c r="EE19" s="542">
        <f t="shared" si="60"/>
        <v>313.40264484537153</v>
      </c>
      <c r="EF19" s="542">
        <f t="shared" si="60"/>
        <v>447.63059272084973</v>
      </c>
      <c r="EG19" s="542">
        <f t="shared" si="60"/>
        <v>284.96697238912759</v>
      </c>
      <c r="EH19" s="542">
        <f t="shared" si="60"/>
        <v>50.482007102265698</v>
      </c>
      <c r="EI19" s="542">
        <f t="shared" si="60"/>
        <v>1133.3315391690426</v>
      </c>
      <c r="EJ19" s="542">
        <f t="shared" si="60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1">+EN20+EN35+EN38</f>
        <v>1249.6433559871361</v>
      </c>
      <c r="EO19" s="542">
        <f t="shared" si="61"/>
        <v>550.20083192505388</v>
      </c>
      <c r="EP19" s="542">
        <f t="shared" si="61"/>
        <v>117.58928487822097</v>
      </c>
      <c r="EQ19" s="542">
        <f t="shared" si="61"/>
        <v>1102.0314219173467</v>
      </c>
      <c r="ER19" s="542">
        <f t="shared" si="61"/>
        <v>445.51501982161835</v>
      </c>
      <c r="ES19" s="542">
        <f t="shared" si="61"/>
        <v>1033.9766302938481</v>
      </c>
      <c r="ET19" s="542">
        <f t="shared" si="61"/>
        <v>811.71368338085244</v>
      </c>
      <c r="EU19" s="542">
        <f t="shared" si="61"/>
        <v>839.64186609837611</v>
      </c>
      <c r="EV19" s="542">
        <f t="shared" ref="EV19:EX19" si="62">+EV20+EV35+EV38</f>
        <v>1118.5475136886339</v>
      </c>
      <c r="EW19" s="542">
        <f t="shared" si="62"/>
        <v>1496.0106410265298</v>
      </c>
      <c r="EX19" s="542">
        <f t="shared" si="62"/>
        <v>1362.0078705741012</v>
      </c>
      <c r="EY19" s="542">
        <f t="shared" si="10"/>
        <v>10237.021737827674</v>
      </c>
      <c r="EZ19" s="573"/>
      <c r="FA19" s="542">
        <f t="shared" ref="FA19:FL19" si="63">+FA20+FA35+FA38</f>
        <v>3618.1796623400551</v>
      </c>
      <c r="FB19" s="542">
        <f t="shared" si="63"/>
        <v>15.484837701296726</v>
      </c>
      <c r="FC19" s="542">
        <f t="shared" si="63"/>
        <v>403.71723131477961</v>
      </c>
      <c r="FD19" s="542">
        <f t="shared" si="63"/>
        <v>1087.7111264286816</v>
      </c>
      <c r="FE19" s="542">
        <f t="shared" si="63"/>
        <v>700.14364407826122</v>
      </c>
      <c r="FF19" s="542">
        <f t="shared" si="63"/>
        <v>1201.5617863125985</v>
      </c>
      <c r="FG19" s="542">
        <f t="shared" si="63"/>
        <v>551.83074006158245</v>
      </c>
      <c r="FH19" s="542">
        <f t="shared" si="63"/>
        <v>956.28263504639733</v>
      </c>
      <c r="FI19" s="542">
        <f t="shared" si="63"/>
        <v>743.21425467751828</v>
      </c>
      <c r="FJ19" s="542">
        <f t="shared" si="63"/>
        <v>620.09420764201104</v>
      </c>
      <c r="FK19" s="542">
        <f t="shared" si="63"/>
        <v>729.14998274503535</v>
      </c>
      <c r="FL19" s="542">
        <f t="shared" si="63"/>
        <v>2793.4954471276683</v>
      </c>
      <c r="FM19" s="542">
        <f t="shared" si="11"/>
        <v>13420.865555475884</v>
      </c>
    </row>
    <row r="20" spans="2:169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4">+D21+D29+D30+D31+D32+D33+D34</f>
        <v>1490.9880168</v>
      </c>
      <c r="E20" s="520">
        <f t="shared" si="64"/>
        <v>76.540587860000002</v>
      </c>
      <c r="F20" s="520">
        <f t="shared" si="64"/>
        <v>139.58117140500002</v>
      </c>
      <c r="G20" s="520">
        <f t="shared" si="64"/>
        <v>118.912297361</v>
      </c>
      <c r="H20" s="520">
        <f t="shared" si="64"/>
        <v>218.93698109400003</v>
      </c>
      <c r="I20" s="520">
        <f t="shared" si="64"/>
        <v>112.12013992</v>
      </c>
      <c r="J20" s="520">
        <f t="shared" si="64"/>
        <v>1201.45806103</v>
      </c>
      <c r="K20" s="520">
        <f t="shared" si="64"/>
        <v>132.99141558000002</v>
      </c>
      <c r="L20" s="520">
        <f t="shared" si="64"/>
        <v>145.56464162</v>
      </c>
      <c r="M20" s="520">
        <f t="shared" si="64"/>
        <v>331.87360917000001</v>
      </c>
      <c r="N20" s="520">
        <f t="shared" si="64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5">+R21+R29+R30+R31+R32+R33+R34</f>
        <v>169.74106364899998</v>
      </c>
      <c r="S20" s="520">
        <f t="shared" si="65"/>
        <v>51.776419235000006</v>
      </c>
      <c r="T20" s="520">
        <f t="shared" si="65"/>
        <v>125.36303781600002</v>
      </c>
      <c r="U20" s="520">
        <f t="shared" si="65"/>
        <v>471.51523400000002</v>
      </c>
      <c r="V20" s="520">
        <f t="shared" si="65"/>
        <v>2468.78260533</v>
      </c>
      <c r="W20" s="520">
        <f t="shared" si="65"/>
        <v>123.803030589</v>
      </c>
      <c r="X20" s="520">
        <f t="shared" si="65"/>
        <v>946.64388096200003</v>
      </c>
      <c r="Y20" s="520">
        <f t="shared" si="65"/>
        <v>806.93994695000004</v>
      </c>
      <c r="Z20" s="520">
        <f t="shared" si="65"/>
        <v>115.778995757</v>
      </c>
      <c r="AA20" s="520">
        <f t="shared" si="65"/>
        <v>184.64687264999998</v>
      </c>
      <c r="AB20" s="520">
        <f t="shared" si="65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6">+AG21+AG29+AG30+AG31+AG32+AG33+AG34</f>
        <v>795.16606606999994</v>
      </c>
      <c r="AH20" s="520">
        <f t="shared" si="66"/>
        <v>258.51650513999999</v>
      </c>
      <c r="AI20" s="520">
        <f t="shared" si="66"/>
        <v>1211.28883025</v>
      </c>
      <c r="AJ20" s="520">
        <f t="shared" si="66"/>
        <v>1197.68273181</v>
      </c>
      <c r="AK20" s="520">
        <f t="shared" si="66"/>
        <v>351.48874913999998</v>
      </c>
      <c r="AL20" s="520">
        <f t="shared" si="66"/>
        <v>26.244160179999998</v>
      </c>
      <c r="AM20" s="520">
        <f t="shared" si="66"/>
        <v>180.01479728000001</v>
      </c>
      <c r="AN20" s="520">
        <f t="shared" si="66"/>
        <v>69.611190359999995</v>
      </c>
      <c r="AO20" s="520">
        <f t="shared" si="66"/>
        <v>199.93219443000001</v>
      </c>
      <c r="AP20" s="520">
        <f t="shared" si="66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7">+AU21+AU29+AU30+AU31+AU32+AU33+AU34</f>
        <v>107.82504283999999</v>
      </c>
      <c r="AV20" s="520">
        <f t="shared" si="67"/>
        <v>245.26763076</v>
      </c>
      <c r="AW20" s="520">
        <f t="shared" si="67"/>
        <v>87.027700289999984</v>
      </c>
      <c r="AX20" s="520">
        <f t="shared" si="67"/>
        <v>2066.9845131699999</v>
      </c>
      <c r="AY20" s="520">
        <f t="shared" si="67"/>
        <v>1095.61548184</v>
      </c>
      <c r="AZ20" s="520">
        <f t="shared" si="67"/>
        <v>42.532034254999999</v>
      </c>
      <c r="BA20" s="520">
        <f t="shared" si="67"/>
        <v>1239.267861586</v>
      </c>
      <c r="BB20" s="520">
        <f t="shared" si="67"/>
        <v>418.29337955</v>
      </c>
      <c r="BC20" s="520">
        <f t="shared" si="67"/>
        <v>284.94841774999998</v>
      </c>
      <c r="BD20" s="520">
        <f t="shared" si="67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8">+BH21+BH29+BH30+BH31+BH32+BH33+BH34</f>
        <v>162.34708696000001</v>
      </c>
      <c r="BI20" s="520">
        <f t="shared" si="68"/>
        <v>138.15376537</v>
      </c>
      <c r="BJ20" s="520">
        <f t="shared" si="68"/>
        <v>143.10928006</v>
      </c>
      <c r="BK20" s="520">
        <f t="shared" si="68"/>
        <v>1057.49891856</v>
      </c>
      <c r="BL20" s="520">
        <f t="shared" si="68"/>
        <v>1426.7625395099999</v>
      </c>
      <c r="BM20" s="520">
        <f t="shared" si="68"/>
        <v>93.843418200000002</v>
      </c>
      <c r="BN20" s="520">
        <f t="shared" si="68"/>
        <v>100.78212363</v>
      </c>
      <c r="BO20" s="520">
        <f t="shared" si="68"/>
        <v>30.406365639999997</v>
      </c>
      <c r="BP20" s="520">
        <f t="shared" si="68"/>
        <v>3214.482617265</v>
      </c>
      <c r="BQ20" s="520">
        <f t="shared" si="68"/>
        <v>209.62469375000001</v>
      </c>
      <c r="BR20" s="520">
        <f t="shared" si="68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9">+BV21+BV29+BV30+BV31+BV32+BV33+BV34</f>
        <v>156.38218463999999</v>
      </c>
      <c r="BW20" s="520">
        <f t="shared" si="69"/>
        <v>6.9736323289999991</v>
      </c>
      <c r="BX20" s="520">
        <f t="shared" si="69"/>
        <v>57.484748775</v>
      </c>
      <c r="BY20" s="520">
        <f t="shared" si="69"/>
        <v>19.3036961</v>
      </c>
      <c r="BZ20" s="520">
        <f t="shared" si="69"/>
        <v>49.252000000000002</v>
      </c>
      <c r="CA20" s="520">
        <f t="shared" si="69"/>
        <v>679.77479659000005</v>
      </c>
      <c r="CB20" s="520">
        <f t="shared" si="69"/>
        <v>582.62588321999999</v>
      </c>
      <c r="CC20" s="520">
        <f t="shared" si="69"/>
        <v>968.57649506999996</v>
      </c>
      <c r="CD20" s="520">
        <f t="shared" si="69"/>
        <v>525.58245077200002</v>
      </c>
      <c r="CE20" s="520">
        <f t="shared" si="69"/>
        <v>18.363919719999998</v>
      </c>
      <c r="CF20" s="520">
        <f t="shared" si="69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0">+CJ21+CJ29+CJ30+CJ31+CJ32+CJ33+CJ34</f>
        <v>5.9838248900000002</v>
      </c>
      <c r="CK20" s="520">
        <f t="shared" si="70"/>
        <v>851.45695106999995</v>
      </c>
      <c r="CL20" s="520">
        <f t="shared" si="70"/>
        <v>11.76687418</v>
      </c>
      <c r="CM20" s="520">
        <f t="shared" si="70"/>
        <v>728.67770480199999</v>
      </c>
      <c r="CN20" s="520">
        <f t="shared" si="70"/>
        <v>1627.0837673799999</v>
      </c>
      <c r="CO20" s="520">
        <f t="shared" si="70"/>
        <v>494.26975299000003</v>
      </c>
      <c r="CP20" s="520">
        <f t="shared" si="70"/>
        <v>8.5396843499999999</v>
      </c>
      <c r="CQ20" s="520">
        <f t="shared" si="70"/>
        <v>2139.9570836299999</v>
      </c>
      <c r="CR20" s="520">
        <f t="shared" si="70"/>
        <v>57.736958234999996</v>
      </c>
      <c r="CS20" s="520">
        <f t="shared" si="70"/>
        <v>138.07452216999999</v>
      </c>
      <c r="CT20" s="520">
        <f t="shared" si="70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1">+CX21+CX29+CX30+CX31+CX32+CX33+CX34</f>
        <v>6.1</v>
      </c>
      <c r="CY20" s="520">
        <f t="shared" si="71"/>
        <v>1.2977819300000002</v>
      </c>
      <c r="CZ20" s="520">
        <f t="shared" si="71"/>
        <v>103.62902059</v>
      </c>
      <c r="DA20" s="520">
        <f t="shared" si="71"/>
        <v>1444.5293608299999</v>
      </c>
      <c r="DB20" s="520">
        <f t="shared" si="71"/>
        <v>293.6728</v>
      </c>
      <c r="DC20" s="520">
        <f t="shared" si="71"/>
        <v>207.79285420000002</v>
      </c>
      <c r="DD20" s="520">
        <f t="shared" si="71"/>
        <v>1116.336992</v>
      </c>
      <c r="DE20" s="520">
        <f t="shared" si="71"/>
        <v>2.9766151600000001</v>
      </c>
      <c r="DF20" s="520">
        <f t="shared" si="71"/>
        <v>2004.8370141099997</v>
      </c>
      <c r="DG20" s="520">
        <f t="shared" si="71"/>
        <v>98.555923159999992</v>
      </c>
      <c r="DH20" s="520">
        <f t="shared" si="71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2">+DL21+DL29+DL30+DL31+DL32+DL33+DL34</f>
        <v>211.33003354000002</v>
      </c>
      <c r="DM20" s="520">
        <f t="shared" si="72"/>
        <v>200.34057041000003</v>
      </c>
      <c r="DN20" s="520">
        <f t="shared" si="72"/>
        <v>208.60747970000003</v>
      </c>
      <c r="DO20" s="520">
        <f t="shared" si="72"/>
        <v>72.761303949999999</v>
      </c>
      <c r="DP20" s="520">
        <f t="shared" si="72"/>
        <v>3.7980353899999999</v>
      </c>
      <c r="DQ20" s="520">
        <f t="shared" si="72"/>
        <v>78.727919449999987</v>
      </c>
      <c r="DR20" s="520">
        <f>+DR21+DR29+DR30+DR31+DR32+DR33+DR34</f>
        <v>1020.47099796</v>
      </c>
      <c r="DS20" s="520">
        <f t="shared" si="72"/>
        <v>144.53842546999999</v>
      </c>
      <c r="DT20" s="520">
        <f t="shared" si="72"/>
        <v>1287.9694119000003</v>
      </c>
      <c r="DU20" s="520">
        <f t="shared" si="72"/>
        <v>30.942731969999997</v>
      </c>
      <c r="DV20" s="520">
        <f t="shared" si="72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3">+DZ21+DZ29+DZ30+DZ31+DZ32+DZ33+DZ34</f>
        <v>22.696064109999998</v>
      </c>
      <c r="EA20" s="520">
        <f t="shared" si="73"/>
        <v>841.33272961</v>
      </c>
      <c r="EB20" s="520">
        <f t="shared" si="73"/>
        <v>11.231856580000001</v>
      </c>
      <c r="EC20" s="520">
        <f t="shared" si="73"/>
        <v>104.77270233</v>
      </c>
      <c r="ED20" s="520">
        <f t="shared" si="73"/>
        <v>960.61186361299997</v>
      </c>
      <c r="EE20" s="520">
        <f t="shared" si="73"/>
        <v>260.07505587000003</v>
      </c>
      <c r="EF20" s="520">
        <f t="shared" si="73"/>
        <v>18.05788729</v>
      </c>
      <c r="EG20" s="520">
        <f t="shared" si="73"/>
        <v>2.7971813600000002</v>
      </c>
      <c r="EH20" s="520">
        <f t="shared" si="73"/>
        <v>0.22130806</v>
      </c>
      <c r="EI20" s="520">
        <f t="shared" si="73"/>
        <v>49.449352660000002</v>
      </c>
      <c r="EJ20" s="520">
        <f t="shared" si="73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4">+EN21+EN29+EN30+EN31+EN32+EN33+EN34</f>
        <v>8.3651797699999992</v>
      </c>
      <c r="EO20" s="520">
        <f t="shared" si="74"/>
        <v>158.31253115000001</v>
      </c>
      <c r="EP20" s="520">
        <f t="shared" si="74"/>
        <v>7.0996281999999997</v>
      </c>
      <c r="EQ20" s="520">
        <f t="shared" si="74"/>
        <v>708.48265731000004</v>
      </c>
      <c r="ER20" s="520">
        <f t="shared" si="74"/>
        <v>50.764554090000004</v>
      </c>
      <c r="ES20" s="520">
        <f t="shared" si="74"/>
        <v>253.47520671999999</v>
      </c>
      <c r="ET20" s="520">
        <f t="shared" si="74"/>
        <v>539.81711270999995</v>
      </c>
      <c r="EU20" s="520">
        <f t="shared" si="74"/>
        <v>509.830263</v>
      </c>
      <c r="EV20" s="520">
        <f t="shared" ref="EV20:EX20" si="75">+EV21+EV29+EV30+EV31+EV32+EV33+EV34</f>
        <v>78.413983869999981</v>
      </c>
      <c r="EW20" s="520">
        <f t="shared" si="75"/>
        <v>87.660771229999995</v>
      </c>
      <c r="EX20" s="520">
        <f t="shared" si="75"/>
        <v>155.49924319999997</v>
      </c>
      <c r="EY20" s="520">
        <f t="shared" si="10"/>
        <v>2566.1620854899998</v>
      </c>
      <c r="EZ20" s="704"/>
      <c r="FA20" s="520">
        <f t="shared" ref="FA20:FL20" si="76">+FA21+FA29+FA30+FA31+FA32+FA33+FA34</f>
        <v>1.08290011</v>
      </c>
      <c r="FB20" s="520">
        <f t="shared" si="76"/>
        <v>12.70333007</v>
      </c>
      <c r="FC20" s="520">
        <f t="shared" si="76"/>
        <v>56.865367130000003</v>
      </c>
      <c r="FD20" s="520">
        <f t="shared" si="76"/>
        <v>37.425713459999997</v>
      </c>
      <c r="FE20" s="520">
        <f t="shared" si="76"/>
        <v>882.77688319000004</v>
      </c>
      <c r="FF20" s="520">
        <f t="shared" si="76"/>
        <v>1008.6292761899999</v>
      </c>
      <c r="FG20" s="520">
        <f t="shared" si="76"/>
        <v>315.18301399000001</v>
      </c>
      <c r="FH20" s="520">
        <f t="shared" si="76"/>
        <v>1023.87</v>
      </c>
      <c r="FI20" s="520">
        <f t="shared" si="76"/>
        <v>618.93413047000001</v>
      </c>
      <c r="FJ20" s="520">
        <f t="shared" si="76"/>
        <v>405.34822095999999</v>
      </c>
      <c r="FK20" s="520">
        <f t="shared" si="76"/>
        <v>4.7693668999999996</v>
      </c>
      <c r="FL20" s="520">
        <f t="shared" si="76"/>
        <v>1759.1415989900001</v>
      </c>
      <c r="FM20" s="520">
        <f t="shared" si="11"/>
        <v>6126.7298014600001</v>
      </c>
    </row>
    <row r="21" spans="2:169" ht="15.75" x14ac:dyDescent="0.25">
      <c r="B21" s="694" t="s">
        <v>680</v>
      </c>
      <c r="C21" s="518">
        <f>+SUM(C22:C27)</f>
        <v>1.13353561</v>
      </c>
      <c r="D21" s="518">
        <f t="shared" ref="D21:N21" si="77">+SUM(D22:D27)</f>
        <v>8.48777516</v>
      </c>
      <c r="E21" s="518">
        <f t="shared" si="77"/>
        <v>39.476137999999999</v>
      </c>
      <c r="F21" s="518">
        <f t="shared" si="77"/>
        <v>31.880477410000001</v>
      </c>
      <c r="G21" s="518">
        <f t="shared" si="77"/>
        <v>12.872961660000001</v>
      </c>
      <c r="H21" s="518">
        <f t="shared" si="77"/>
        <v>103.41175839</v>
      </c>
      <c r="I21" s="518">
        <f t="shared" si="77"/>
        <v>-0.40757406999999996</v>
      </c>
      <c r="J21" s="518">
        <f t="shared" si="77"/>
        <v>1.4580610300000001</v>
      </c>
      <c r="K21" s="518">
        <f t="shared" si="77"/>
        <v>25.154811980000002</v>
      </c>
      <c r="L21" s="518">
        <f t="shared" si="77"/>
        <v>19.804049720000002</v>
      </c>
      <c r="M21" s="518">
        <f t="shared" si="77"/>
        <v>127.43764049000001</v>
      </c>
      <c r="N21" s="518">
        <f t="shared" si="77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8">+SUM(R22:R27)</f>
        <v>2.71633543</v>
      </c>
      <c r="S21" s="518">
        <f t="shared" si="78"/>
        <v>26.208743660000003</v>
      </c>
      <c r="T21" s="518">
        <f t="shared" si="78"/>
        <v>70.32132768000001</v>
      </c>
      <c r="U21" s="518">
        <f t="shared" si="78"/>
        <v>-4.6205053100000004</v>
      </c>
      <c r="V21" s="518">
        <f t="shared" si="78"/>
        <v>31.669573759999999</v>
      </c>
      <c r="W21" s="518">
        <f t="shared" si="78"/>
        <v>73.090368949999998</v>
      </c>
      <c r="X21" s="518">
        <f t="shared" si="78"/>
        <v>158.50597698000001</v>
      </c>
      <c r="Y21" s="518">
        <f t="shared" si="78"/>
        <v>717.69069968999997</v>
      </c>
      <c r="Z21" s="518">
        <f t="shared" si="78"/>
        <v>5.5</v>
      </c>
      <c r="AA21" s="518">
        <f t="shared" si="78"/>
        <v>22.041423080000001</v>
      </c>
      <c r="AB21" s="518">
        <f t="shared" si="78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9">+SUM(AG22:AG27)</f>
        <v>1.365</v>
      </c>
      <c r="AH21" s="518">
        <f t="shared" si="79"/>
        <v>49</v>
      </c>
      <c r="AI21" s="518">
        <f t="shared" si="79"/>
        <v>3.55168302</v>
      </c>
      <c r="AJ21" s="518">
        <f t="shared" si="79"/>
        <v>83.410437729999998</v>
      </c>
      <c r="AK21" s="518">
        <f t="shared" si="79"/>
        <v>308.51215758000001</v>
      </c>
      <c r="AL21" s="518">
        <f t="shared" si="79"/>
        <v>2.3913025999999999</v>
      </c>
      <c r="AM21" s="518">
        <f t="shared" si="79"/>
        <v>115.14979636000001</v>
      </c>
      <c r="AN21" s="518">
        <f t="shared" si="79"/>
        <v>65.16903868</v>
      </c>
      <c r="AO21" s="518">
        <f t="shared" si="79"/>
        <v>15.231886730000001</v>
      </c>
      <c r="AP21" s="518">
        <f t="shared" si="79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0">+SUM(AU22:AU27)</f>
        <v>30</v>
      </c>
      <c r="AV21" s="518">
        <f t="shared" si="80"/>
        <v>202.38580202</v>
      </c>
      <c r="AW21" s="518">
        <f t="shared" si="80"/>
        <v>7.9399190400000004</v>
      </c>
      <c r="AX21" s="518">
        <f t="shared" si="80"/>
        <v>15.62184345</v>
      </c>
      <c r="AY21" s="518">
        <f t="shared" si="80"/>
        <v>70.812438229999998</v>
      </c>
      <c r="AZ21" s="518">
        <f t="shared" si="80"/>
        <v>17.427588799999999</v>
      </c>
      <c r="BA21" s="518">
        <f t="shared" si="80"/>
        <v>101.12486822</v>
      </c>
      <c r="BB21" s="518">
        <f t="shared" si="80"/>
        <v>29.723136490000002</v>
      </c>
      <c r="BC21" s="518">
        <f t="shared" si="80"/>
        <v>96.663152999999994</v>
      </c>
      <c r="BD21" s="518">
        <f t="shared" si="80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1">+SUM(BH22:BH27)</f>
        <v>71.426471410000005</v>
      </c>
      <c r="BI21" s="518">
        <f t="shared" si="81"/>
        <v>86.582984339999996</v>
      </c>
      <c r="BJ21" s="518">
        <f t="shared" si="81"/>
        <v>57.705806879999997</v>
      </c>
      <c r="BK21" s="518">
        <f t="shared" si="81"/>
        <v>44.313827969999998</v>
      </c>
      <c r="BL21" s="518">
        <f t="shared" si="81"/>
        <v>1.6363918100000001</v>
      </c>
      <c r="BM21" s="518">
        <f t="shared" si="81"/>
        <v>70.223525960000003</v>
      </c>
      <c r="BN21" s="518">
        <f t="shared" si="81"/>
        <v>98.901531700000007</v>
      </c>
      <c r="BO21" s="518">
        <f t="shared" si="81"/>
        <v>18.938291999999997</v>
      </c>
      <c r="BP21" s="518">
        <f t="shared" si="81"/>
        <v>189.89651732500005</v>
      </c>
      <c r="BQ21" s="518">
        <f t="shared" si="81"/>
        <v>127.25406808000001</v>
      </c>
      <c r="BR21" s="518">
        <f t="shared" si="81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2">+SUM(BV22:BV27)</f>
        <v>37.31853795</v>
      </c>
      <c r="BW21" s="518">
        <f t="shared" si="82"/>
        <v>1.30019</v>
      </c>
      <c r="BX21" s="518">
        <f t="shared" si="82"/>
        <v>57.289442999999999</v>
      </c>
      <c r="BY21" s="518">
        <f t="shared" si="82"/>
        <v>0</v>
      </c>
      <c r="BZ21" s="518">
        <f t="shared" si="82"/>
        <v>0</v>
      </c>
      <c r="CA21" s="518">
        <f t="shared" si="82"/>
        <v>395.92122322</v>
      </c>
      <c r="CB21" s="518">
        <f t="shared" si="82"/>
        <v>9</v>
      </c>
      <c r="CC21" s="518">
        <f t="shared" si="82"/>
        <v>560.59335836000002</v>
      </c>
      <c r="CD21" s="518">
        <f t="shared" si="82"/>
        <v>13.94617371</v>
      </c>
      <c r="CE21" s="518">
        <f t="shared" si="82"/>
        <v>14.826123459999998</v>
      </c>
      <c r="CF21" s="518">
        <f t="shared" si="82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3">+SUM(CJ22:CJ27)</f>
        <v>3.10187195</v>
      </c>
      <c r="CK21" s="518">
        <f t="shared" si="83"/>
        <v>651.45695106999995</v>
      </c>
      <c r="CL21" s="518">
        <f t="shared" si="83"/>
        <v>2.1949989400000001</v>
      </c>
      <c r="CM21" s="518">
        <f t="shared" si="83"/>
        <v>702.32352524999999</v>
      </c>
      <c r="CN21" s="518">
        <f t="shared" si="83"/>
        <v>502.08376737999998</v>
      </c>
      <c r="CO21" s="518">
        <f t="shared" si="83"/>
        <v>276.76373516000001</v>
      </c>
      <c r="CP21" s="518">
        <f t="shared" si="83"/>
        <v>8.5396843499999999</v>
      </c>
      <c r="CQ21" s="518">
        <f t="shared" si="83"/>
        <v>73.95708363</v>
      </c>
      <c r="CR21" s="518">
        <f t="shared" si="83"/>
        <v>45.154402199999993</v>
      </c>
      <c r="CS21" s="518">
        <f t="shared" si="83"/>
        <v>130.82123518999998</v>
      </c>
      <c r="CT21" s="518">
        <f t="shared" si="83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4">+SUM(CX22:CX27)</f>
        <v>6.1</v>
      </c>
      <c r="CY21" s="518">
        <f t="shared" si="84"/>
        <v>0.73351015000000008</v>
      </c>
      <c r="CZ21" s="518">
        <f t="shared" si="84"/>
        <v>103.62902059</v>
      </c>
      <c r="DA21" s="518">
        <f t="shared" si="84"/>
        <v>1444.0266778999999</v>
      </c>
      <c r="DB21" s="518">
        <f t="shared" si="84"/>
        <v>283.8</v>
      </c>
      <c r="DC21" s="518">
        <f t="shared" si="84"/>
        <v>195.73493085000001</v>
      </c>
      <c r="DD21" s="518">
        <f t="shared" si="84"/>
        <v>102.52</v>
      </c>
      <c r="DE21" s="518">
        <f t="shared" si="84"/>
        <v>2.9766151600000001</v>
      </c>
      <c r="DF21" s="518">
        <f t="shared" si="84"/>
        <v>2004.1927486799998</v>
      </c>
      <c r="DG21" s="518">
        <f t="shared" si="84"/>
        <v>92.627428129999998</v>
      </c>
      <c r="DH21" s="518">
        <f t="shared" si="84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5">+SUM(DL22:DL27)</f>
        <v>28.43755354</v>
      </c>
      <c r="DM21" s="518">
        <f t="shared" si="85"/>
        <v>200.34057041000003</v>
      </c>
      <c r="DN21" s="518">
        <f t="shared" si="85"/>
        <v>173.60747970000003</v>
      </c>
      <c r="DO21" s="518">
        <f t="shared" si="85"/>
        <v>58.459230400000003</v>
      </c>
      <c r="DP21" s="518">
        <f t="shared" si="85"/>
        <v>3.7980353899999999</v>
      </c>
      <c r="DQ21" s="518">
        <f t="shared" si="85"/>
        <v>78.727919449999987</v>
      </c>
      <c r="DR21" s="518">
        <f t="shared" si="85"/>
        <v>1013.8913952099999</v>
      </c>
      <c r="DS21" s="518">
        <f t="shared" si="85"/>
        <v>144.53842546999999</v>
      </c>
      <c r="DT21" s="518">
        <f t="shared" si="85"/>
        <v>1287.0065838700002</v>
      </c>
      <c r="DU21" s="518">
        <f t="shared" si="85"/>
        <v>30.942731969999997</v>
      </c>
      <c r="DV21" s="518">
        <f t="shared" si="85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6">+SUM(DZ22:DZ27)</f>
        <v>22.696064109999998</v>
      </c>
      <c r="EA21" s="518">
        <f t="shared" si="86"/>
        <v>841.33272961</v>
      </c>
      <c r="EB21" s="518">
        <f t="shared" si="86"/>
        <v>11.231856580000001</v>
      </c>
      <c r="EC21" s="518">
        <f t="shared" si="86"/>
        <v>102.96927219</v>
      </c>
      <c r="ED21" s="518">
        <f t="shared" si="86"/>
        <v>955.83320639999999</v>
      </c>
      <c r="EE21" s="518">
        <f t="shared" si="86"/>
        <v>250</v>
      </c>
      <c r="EF21" s="518">
        <f t="shared" si="86"/>
        <v>18.05788729</v>
      </c>
      <c r="EG21" s="518">
        <f t="shared" si="86"/>
        <v>2.7971813600000002</v>
      </c>
      <c r="EH21" s="518">
        <f t="shared" si="86"/>
        <v>0</v>
      </c>
      <c r="EI21" s="518">
        <f t="shared" si="86"/>
        <v>46.748915830000001</v>
      </c>
      <c r="EJ21" s="518">
        <f t="shared" si="86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7">+SUM(EN22:EN27)</f>
        <v>8.3651797699999992</v>
      </c>
      <c r="EO21" s="518">
        <f t="shared" si="87"/>
        <v>18.075031149999997</v>
      </c>
      <c r="EP21" s="518">
        <f t="shared" si="87"/>
        <v>5.3280000000000003</v>
      </c>
      <c r="EQ21" s="518">
        <f t="shared" si="87"/>
        <v>7.6764859699999999</v>
      </c>
      <c r="ER21" s="518">
        <f t="shared" si="87"/>
        <v>46.425465540000005</v>
      </c>
      <c r="ES21" s="518">
        <f t="shared" si="87"/>
        <v>153.47520671999999</v>
      </c>
      <c r="ET21" s="518">
        <f t="shared" si="87"/>
        <v>535.95398645</v>
      </c>
      <c r="EU21" s="518">
        <f t="shared" si="87"/>
        <v>506.40150326999998</v>
      </c>
      <c r="EV21" s="518">
        <f t="shared" ref="EV21:EX21" si="88">+SUM(EV22:EV27)</f>
        <v>37.346833219999994</v>
      </c>
      <c r="EW21" s="518">
        <f t="shared" si="88"/>
        <v>86.559031730000001</v>
      </c>
      <c r="EX21" s="518">
        <f t="shared" si="88"/>
        <v>136.87658990999998</v>
      </c>
      <c r="EY21" s="518">
        <f t="shared" si="10"/>
        <v>1544.5833137299999</v>
      </c>
      <c r="EZ21" s="519"/>
      <c r="FA21" s="518">
        <f t="shared" ref="FA21:FL21" si="89">+SUM(FA22:FA27)</f>
        <v>0.31342500000000001</v>
      </c>
      <c r="FB21" s="518">
        <f t="shared" si="89"/>
        <v>12.70333007</v>
      </c>
      <c r="FC21" s="518">
        <f t="shared" si="89"/>
        <v>56.865367130000003</v>
      </c>
      <c r="FD21" s="518">
        <f t="shared" si="89"/>
        <v>37.425713459999997</v>
      </c>
      <c r="FE21" s="518">
        <f t="shared" si="89"/>
        <v>806.28055022000001</v>
      </c>
      <c r="FF21" s="518">
        <f t="shared" si="89"/>
        <v>1008.6292761899999</v>
      </c>
      <c r="FG21" s="518">
        <f t="shared" si="89"/>
        <v>264.78105776000001</v>
      </c>
      <c r="FH21" s="518">
        <f t="shared" si="89"/>
        <v>1023.87</v>
      </c>
      <c r="FI21" s="518">
        <f t="shared" si="89"/>
        <v>618.93413047000001</v>
      </c>
      <c r="FJ21" s="518">
        <f t="shared" si="89"/>
        <v>401.75516042999999</v>
      </c>
      <c r="FK21" s="518">
        <f t="shared" si="89"/>
        <v>4.7693668999999996</v>
      </c>
      <c r="FL21" s="518">
        <f t="shared" si="89"/>
        <v>708.28878511000005</v>
      </c>
      <c r="FM21" s="518">
        <f t="shared" si="11"/>
        <v>4944.6161627400006</v>
      </c>
    </row>
    <row r="22" spans="2:169" ht="15.75" x14ac:dyDescent="0.25">
      <c r="B22" s="696" t="s">
        <v>32</v>
      </c>
      <c r="C22" s="518">
        <f>+[60]PGE!Q7</f>
        <v>0</v>
      </c>
      <c r="D22" s="518">
        <f>+[60]PGE!R7</f>
        <v>0</v>
      </c>
      <c r="E22" s="518">
        <f>+[60]PGE!S7</f>
        <v>0</v>
      </c>
      <c r="F22" s="518">
        <f>+[60]PGE!T7</f>
        <v>0</v>
      </c>
      <c r="G22" s="518">
        <f>+[60]PGE!U7</f>
        <v>0</v>
      </c>
      <c r="H22" s="518">
        <f>+[60]PGE!V7</f>
        <v>0</v>
      </c>
      <c r="I22" s="518">
        <f>+[60]PGE!W7</f>
        <v>0</v>
      </c>
      <c r="J22" s="518">
        <f>+[60]PGE!X7</f>
        <v>0</v>
      </c>
      <c r="K22" s="518">
        <f>+[60]PGE!Y7</f>
        <v>0</v>
      </c>
      <c r="L22" s="518">
        <f>+[60]PGE!Z7</f>
        <v>0</v>
      </c>
      <c r="M22" s="518">
        <f>+[60]PGE!AA7</f>
        <v>0</v>
      </c>
      <c r="N22" s="518">
        <f>+[60]PGE!AB7</f>
        <v>0</v>
      </c>
      <c r="O22" s="518">
        <f t="shared" si="0"/>
        <v>0</v>
      </c>
      <c r="P22" s="519"/>
      <c r="Q22" s="518">
        <f>+[60]PGE!AC7</f>
        <v>0</v>
      </c>
      <c r="R22" s="518">
        <f>+[60]PGE!AD7</f>
        <v>0</v>
      </c>
      <c r="S22" s="518">
        <f>+[60]PGE!AE7</f>
        <v>0</v>
      </c>
      <c r="T22" s="518">
        <f>+[60]PGE!AF7</f>
        <v>0</v>
      </c>
      <c r="U22" s="518">
        <f>+[60]PGE!AG7</f>
        <v>0</v>
      </c>
      <c r="V22" s="518">
        <f>+[60]PGE!AH7</f>
        <v>0</v>
      </c>
      <c r="W22" s="518">
        <f>+[60]PGE!AI7</f>
        <v>0</v>
      </c>
      <c r="X22" s="518">
        <f>+[60]PGE!AJ7</f>
        <v>0</v>
      </c>
      <c r="Y22" s="518">
        <f>+[60]PGE!AK7</f>
        <v>0</v>
      </c>
      <c r="Z22" s="518">
        <f>+[60]PGE!AL7</f>
        <v>0</v>
      </c>
      <c r="AA22" s="518">
        <f>+[60]PGE!AM7</f>
        <v>0</v>
      </c>
      <c r="AB22" s="518">
        <f>+[60]PGE!AN7</f>
        <v>0</v>
      </c>
      <c r="AC22" s="518">
        <f t="shared" si="1"/>
        <v>0</v>
      </c>
      <c r="AD22" s="519"/>
      <c r="AE22" s="518">
        <f>+[60]PGE!AO7</f>
        <v>0</v>
      </c>
      <c r="AF22" s="518">
        <f>+[60]PGE!AP7</f>
        <v>0</v>
      </c>
      <c r="AG22" s="518">
        <f>+[60]PGE!AQ7</f>
        <v>0</v>
      </c>
      <c r="AH22" s="518">
        <f>+[60]PGE!AR7</f>
        <v>0</v>
      </c>
      <c r="AI22" s="518">
        <f>+[60]PGE!AS7</f>
        <v>0</v>
      </c>
      <c r="AJ22" s="518">
        <f>+[60]PGE!AT7</f>
        <v>0</v>
      </c>
      <c r="AK22" s="518">
        <f>+[60]PGE!AU7</f>
        <v>0</v>
      </c>
      <c r="AL22" s="518">
        <f>+[60]PGE!AV7</f>
        <v>0</v>
      </c>
      <c r="AM22" s="518">
        <f>+[60]PGE!AW7</f>
        <v>0</v>
      </c>
      <c r="AN22" s="518">
        <f>+[60]PGE!AX7</f>
        <v>0</v>
      </c>
      <c r="AO22" s="518">
        <f>+[60]PGE!AY7</f>
        <v>0</v>
      </c>
      <c r="AP22" s="518">
        <f>+[60]PGE!AZ7</f>
        <v>0</v>
      </c>
      <c r="AQ22" s="518">
        <f t="shared" si="2"/>
        <v>0</v>
      </c>
      <c r="AR22" s="519"/>
      <c r="AS22" s="518">
        <f>+[60]PGE!BA7</f>
        <v>0</v>
      </c>
      <c r="AT22" s="518">
        <f>+[60]PGE!BB7</f>
        <v>0</v>
      </c>
      <c r="AU22" s="518">
        <f>+[60]PGE!BC7</f>
        <v>0</v>
      </c>
      <c r="AV22" s="518">
        <f>+[60]PGE!BD7</f>
        <v>0</v>
      </c>
      <c r="AW22" s="518">
        <f>+[60]PGE!BE7</f>
        <v>0</v>
      </c>
      <c r="AX22" s="518">
        <f>+[60]PGE!BF7</f>
        <v>4.79786</v>
      </c>
      <c r="AY22" s="518">
        <f>+[60]PGE!BG7</f>
        <v>0</v>
      </c>
      <c r="AZ22" s="518">
        <f>+[60]PGE!BH7</f>
        <v>2.9000000000000001E-2</v>
      </c>
      <c r="BA22" s="518">
        <f>+[60]PGE!BI7</f>
        <v>0</v>
      </c>
      <c r="BB22" s="518">
        <f>+[60]PGE!BJ7</f>
        <v>0</v>
      </c>
      <c r="BC22" s="518">
        <f>+[60]PGE!BK7</f>
        <v>0</v>
      </c>
      <c r="BD22" s="518">
        <f>+[60]PGE!BL7</f>
        <v>0</v>
      </c>
      <c r="BE22" s="518">
        <f t="shared" si="3"/>
        <v>4.8268599999999999</v>
      </c>
      <c r="BF22" s="519"/>
      <c r="BG22" s="518">
        <f>+[60]PGE!BM7</f>
        <v>0.10199999999999999</v>
      </c>
      <c r="BH22" s="518">
        <f>+[60]PGE!BN7</f>
        <v>0</v>
      </c>
      <c r="BI22" s="518">
        <f>+[60]PGE!BO7</f>
        <v>1.1251896000000001</v>
      </c>
      <c r="BJ22" s="518">
        <f>+[60]PGE!BP7</f>
        <v>0</v>
      </c>
      <c r="BK22" s="518">
        <f>+[60]PGE!BQ7</f>
        <v>0</v>
      </c>
      <c r="BL22" s="518">
        <f>+[60]PGE!BR7</f>
        <v>0.86346533999999997</v>
      </c>
      <c r="BM22" s="518">
        <f>+[60]PGE!BS7</f>
        <v>0.22352596</v>
      </c>
      <c r="BN22" s="518">
        <f>+[60]PGE!BT7</f>
        <v>3.7763673099999999</v>
      </c>
      <c r="BO22" s="518">
        <f>+[60]PGE!BU7</f>
        <v>0</v>
      </c>
      <c r="BP22" s="518">
        <f>+[60]PGE!BV7</f>
        <v>11.105812930000001</v>
      </c>
      <c r="BQ22" s="518">
        <f>+[60]PGE!BW7</f>
        <v>0</v>
      </c>
      <c r="BR22" s="518">
        <f>+[60]PGE!BX7</f>
        <v>0.76939999999999997</v>
      </c>
      <c r="BS22" s="518">
        <f t="shared" si="4"/>
        <v>17.965761140000001</v>
      </c>
      <c r="BT22" s="519"/>
      <c r="BU22" s="518">
        <f>+[60]PGE!BY7</f>
        <v>0</v>
      </c>
      <c r="BV22" s="518">
        <f>+[60]PGE!BZ7</f>
        <v>0.50637399999999999</v>
      </c>
      <c r="BW22" s="518">
        <f>+[60]PGE!CA7</f>
        <v>0</v>
      </c>
      <c r="BX22" s="518">
        <f>+[60]PGE!CB7</f>
        <v>0</v>
      </c>
      <c r="BY22" s="518">
        <f>+[60]PGE!CC7</f>
        <v>0</v>
      </c>
      <c r="BZ22" s="518">
        <f>+[60]PGE!CD7</f>
        <v>0</v>
      </c>
      <c r="CA22" s="518">
        <f>+[60]PGE!CE7</f>
        <v>16.2</v>
      </c>
      <c r="CB22" s="518">
        <f>+[60]PGE!CF7</f>
        <v>0</v>
      </c>
      <c r="CC22" s="518">
        <f>+[60]PGE!CG7</f>
        <v>0</v>
      </c>
      <c r="CD22" s="518">
        <f>+[60]PGE!CH7</f>
        <v>6.1355288800000007</v>
      </c>
      <c r="CE22" s="518">
        <f>+[60]PGE!CI7</f>
        <v>8.1999999999999993</v>
      </c>
      <c r="CF22" s="518">
        <f>+[60]PGE!CJ7</f>
        <v>0</v>
      </c>
      <c r="CG22" s="518">
        <f t="shared" si="5"/>
        <v>31.041902879999999</v>
      </c>
      <c r="CH22" s="519"/>
      <c r="CI22" s="518">
        <f>+[60]PGE!CK7</f>
        <v>0</v>
      </c>
      <c r="CJ22" s="518">
        <f>+[60]PGE!CL7</f>
        <v>0</v>
      </c>
      <c r="CK22" s="518">
        <f>+[60]PGE!CM7</f>
        <v>0</v>
      </c>
      <c r="CL22" s="518">
        <f>+[60]PGE!CN7</f>
        <v>0</v>
      </c>
      <c r="CM22" s="518">
        <f>+[60]PGE!CO7</f>
        <v>0.3347</v>
      </c>
      <c r="CN22" s="518">
        <f>+[60]PGE!CP7</f>
        <v>500</v>
      </c>
      <c r="CO22" s="518">
        <f>+[60]PGE!CQ7</f>
        <v>7.0999999999999994E-2</v>
      </c>
      <c r="CP22" s="518">
        <f>+[60]PGE!CR7</f>
        <v>4.2565268600000001</v>
      </c>
      <c r="CQ22" s="518">
        <f>+[60]PGE!CS7</f>
        <v>25.670272629999999</v>
      </c>
      <c r="CR22" s="518">
        <f>+[60]PGE!CT7</f>
        <v>21.860683529999999</v>
      </c>
      <c r="CS22" s="518">
        <f>+[60]PGE!CU7</f>
        <v>0</v>
      </c>
      <c r="CT22" s="518">
        <f>+[60]PGE!CV7</f>
        <v>1.5800036399999999</v>
      </c>
      <c r="CU22" s="518">
        <f t="shared" si="6"/>
        <v>553.77318665999996</v>
      </c>
      <c r="CV22" s="519"/>
      <c r="CW22" s="518">
        <f>+[60]PGE!CW7</f>
        <v>0</v>
      </c>
      <c r="CX22" s="518">
        <f>+[60]PGE!CX7</f>
        <v>6.1</v>
      </c>
      <c r="CY22" s="518">
        <f>+[60]PGE!CY7</f>
        <v>0.68351015000000004</v>
      </c>
      <c r="CZ22" s="518">
        <f>+[60]PGE!CZ7</f>
        <v>78.35868773</v>
      </c>
      <c r="DA22" s="518">
        <f>+[60]PGE!DA7</f>
        <v>500.83</v>
      </c>
      <c r="DB22" s="518">
        <f>+[60]PGE!DB7</f>
        <v>0</v>
      </c>
      <c r="DC22" s="518">
        <f>+[60]PGE!DC7</f>
        <v>8.5542300000000004</v>
      </c>
      <c r="DD22" s="518">
        <f>+[60]PGE!DD7</f>
        <v>92.52</v>
      </c>
      <c r="DE22" s="518">
        <f>+[60]PGE!DE7</f>
        <v>2.9766151600000001</v>
      </c>
      <c r="DF22" s="518">
        <f>+[60]PGE!DF7</f>
        <v>0</v>
      </c>
      <c r="DG22" s="518">
        <f>+[60]PGE!DG7</f>
        <v>0</v>
      </c>
      <c r="DH22" s="518">
        <f>+[60]PGE!DH7</f>
        <v>522.66555996</v>
      </c>
      <c r="DI22" s="518">
        <f t="shared" si="7"/>
        <v>1212.6886030000001</v>
      </c>
      <c r="DJ22" s="519"/>
      <c r="DK22" s="518">
        <f>+[60]PGE!DI7</f>
        <v>0</v>
      </c>
      <c r="DL22" s="518">
        <f>+[60]PGE!DJ7</f>
        <v>0</v>
      </c>
      <c r="DM22" s="518">
        <f>+[60]PGE!DK7</f>
        <v>0</v>
      </c>
      <c r="DN22" s="518">
        <f>+[60]PGE!DL7</f>
        <v>21.505957009999999</v>
      </c>
      <c r="DO22" s="518">
        <f>+[60]PGE!DM7</f>
        <v>50.781051770000005</v>
      </c>
      <c r="DP22" s="518">
        <f>+[60]PGE!DN7</f>
        <v>0</v>
      </c>
      <c r="DQ22" s="518">
        <f>+[60]PGE!DO7</f>
        <v>81.52524523999999</v>
      </c>
      <c r="DR22" s="518">
        <f>+[60]PGE!DP7</f>
        <v>28.8</v>
      </c>
      <c r="DS22" s="518">
        <f>+[60]PGE!DQ7</f>
        <v>43.176600000000001</v>
      </c>
      <c r="DT22" s="518">
        <f>+[60]PGE!DR7</f>
        <v>0</v>
      </c>
      <c r="DU22" s="518">
        <f>+[60]PGE!DS7</f>
        <v>5.2815799999999999</v>
      </c>
      <c r="DV22" s="518">
        <f>+[60]PGE!DT7</f>
        <v>49.049019269999995</v>
      </c>
      <c r="DW22" s="518">
        <f t="shared" si="8"/>
        <v>280.11945329000002</v>
      </c>
      <c r="DX22" s="519"/>
      <c r="DY22" s="518">
        <f>+[60]PGE!DU7</f>
        <v>0</v>
      </c>
      <c r="DZ22" s="518">
        <f>+[60]PGE!DV7</f>
        <v>22.696064109999998</v>
      </c>
      <c r="EA22" s="518">
        <f>+[60]PGE!DW7</f>
        <v>706.23272960999998</v>
      </c>
      <c r="EB22" s="518">
        <f>+[60]PGE!DX7</f>
        <v>9.3376649999999992E-2</v>
      </c>
      <c r="EC22" s="518">
        <f>+[60]PGE!DY7</f>
        <v>0</v>
      </c>
      <c r="ED22" s="518">
        <f>+[60]PGE!DZ7</f>
        <v>6.5</v>
      </c>
      <c r="EE22" s="518">
        <f>+[60]PGE!EA7</f>
        <v>0</v>
      </c>
      <c r="EF22" s="518">
        <f>+[60]PGE!EB7</f>
        <v>2.4470747899999998</v>
      </c>
      <c r="EG22" s="518">
        <f>+[60]PGE!EC7</f>
        <v>0.62968623999999995</v>
      </c>
      <c r="EH22" s="518">
        <f>+[60]PGE!ED7</f>
        <v>0</v>
      </c>
      <c r="EI22" s="518">
        <f>+[60]PGE!EE7</f>
        <v>26</v>
      </c>
      <c r="EJ22" s="518">
        <f>+[60]PGE!EF7</f>
        <v>554.06008297000005</v>
      </c>
      <c r="EK22" s="518">
        <f t="shared" si="9"/>
        <v>1318.65901437</v>
      </c>
      <c r="EL22" s="519"/>
      <c r="EM22" s="518">
        <f>+[60]PGE!EG7</f>
        <v>0</v>
      </c>
      <c r="EN22" s="518">
        <f>+[60]PGE!EH7</f>
        <v>7.0934465499999995</v>
      </c>
      <c r="EO22" s="518">
        <f>+[60]PGE!EI7</f>
        <v>0.37898859000000001</v>
      </c>
      <c r="EP22" s="518">
        <f>+[60]PGE!EJ7</f>
        <v>0</v>
      </c>
      <c r="EQ22" s="518">
        <f>+[60]PGE!EK7</f>
        <v>7.6764859699999999</v>
      </c>
      <c r="ER22" s="518">
        <f>+[60]PGE!EL7</f>
        <v>44.744145630000006</v>
      </c>
      <c r="ES22" s="518">
        <f>+[60]PGE!EM7</f>
        <v>9.5120000000000005</v>
      </c>
      <c r="ET22" s="518">
        <f>+[60]PGE!EN7</f>
        <v>24.480961350000001</v>
      </c>
      <c r="EU22" s="518">
        <f>+[60]PGE!EO7</f>
        <v>506.40150326999998</v>
      </c>
      <c r="EV22" s="518">
        <f>+[60]PGE!EP7</f>
        <v>7.1143734400000005</v>
      </c>
      <c r="EW22" s="518">
        <f>+[60]PGE!EQ7</f>
        <v>80.220208780000007</v>
      </c>
      <c r="EX22" s="518">
        <f>+[60]PGE!ER7</f>
        <v>0</v>
      </c>
      <c r="EY22" s="518">
        <f t="shared" si="10"/>
        <v>687.62211358000002</v>
      </c>
      <c r="EZ22" s="519"/>
      <c r="FA22" s="518">
        <f>+[60]PGE!ES7</f>
        <v>0.31342500000000001</v>
      </c>
      <c r="FB22" s="518">
        <f>+[60]PGE!ET7</f>
        <v>12.70333007</v>
      </c>
      <c r="FC22" s="518">
        <f>+[60]PGE!EU7</f>
        <v>6.7444390900000002</v>
      </c>
      <c r="FD22" s="518">
        <f>+[60]PGE!EV7</f>
        <v>32.245322469999998</v>
      </c>
      <c r="FE22" s="518">
        <f>+[60]PGE!EW7</f>
        <v>4.8692789999999997</v>
      </c>
      <c r="FF22" s="518">
        <f>+[60]PGE!EX7</f>
        <v>6.91665493</v>
      </c>
      <c r="FG22" s="518">
        <f>+[60]PGE!EY7</f>
        <v>4</v>
      </c>
      <c r="FH22" s="518">
        <f>+[60]PGE!EZ7</f>
        <v>700</v>
      </c>
      <c r="FI22" s="518">
        <f>+[60]PGE!FA7</f>
        <v>7.6539553200000006</v>
      </c>
      <c r="FJ22" s="518">
        <f>+[60]PGE!FB7</f>
        <v>0</v>
      </c>
      <c r="FK22" s="518">
        <f>+[60]PGE!FC7</f>
        <v>0</v>
      </c>
      <c r="FL22" s="518">
        <f>+[60]PGE!FD7</f>
        <v>79.226561559999993</v>
      </c>
      <c r="FM22" s="518">
        <f t="shared" si="11"/>
        <v>854.67296744000009</v>
      </c>
    </row>
    <row r="23" spans="2:169" ht="15.75" x14ac:dyDescent="0.25">
      <c r="B23" s="696" t="s">
        <v>33</v>
      </c>
      <c r="C23" s="518">
        <f>+[60]PGE!Q8</f>
        <v>0</v>
      </c>
      <c r="D23" s="518">
        <f>+[60]PGE!R8</f>
        <v>8</v>
      </c>
      <c r="E23" s="518">
        <f>+[60]PGE!S8</f>
        <v>39.476137999999999</v>
      </c>
      <c r="F23" s="518">
        <f>+[60]PGE!T8</f>
        <v>30</v>
      </c>
      <c r="G23" s="518">
        <f>+[60]PGE!U8</f>
        <v>-0.30279467999999998</v>
      </c>
      <c r="H23" s="518">
        <f>+[60]PGE!V8</f>
        <v>67.624534060000002</v>
      </c>
      <c r="I23" s="518">
        <f>+[60]PGE!W8</f>
        <v>-0.65966243999999996</v>
      </c>
      <c r="J23" s="518">
        <f>+[60]PGE!X8</f>
        <v>0</v>
      </c>
      <c r="K23" s="518">
        <f>+[60]PGE!Y8</f>
        <v>25</v>
      </c>
      <c r="L23" s="518">
        <f>+[60]PGE!Z8</f>
        <v>18</v>
      </c>
      <c r="M23" s="518">
        <f>+[60]PGE!AA8</f>
        <v>7</v>
      </c>
      <c r="N23" s="518">
        <f>+[60]PGE!AB8</f>
        <v>162.34632690000001</v>
      </c>
      <c r="O23" s="518">
        <f t="shared" si="0"/>
        <v>356.48454184000002</v>
      </c>
      <c r="P23" s="519"/>
      <c r="Q23" s="518">
        <f>+[60]PGE!AC8</f>
        <v>0</v>
      </c>
      <c r="R23" s="518">
        <f>+[60]PGE!AD8</f>
        <v>0</v>
      </c>
      <c r="S23" s="518">
        <f>+[60]PGE!AE8</f>
        <v>25.906400000000001</v>
      </c>
      <c r="T23" s="518">
        <f>+[60]PGE!AF8</f>
        <v>59.792914000000003</v>
      </c>
      <c r="U23" s="518">
        <f>+[60]PGE!AG8</f>
        <v>-1.1300000000000001E-2</v>
      </c>
      <c r="V23" s="518">
        <f>+[60]PGE!AH8</f>
        <v>0</v>
      </c>
      <c r="W23" s="518">
        <f>+[60]PGE!AI8</f>
        <v>72.050121660000002</v>
      </c>
      <c r="X23" s="518">
        <f>+[60]PGE!AJ8</f>
        <v>157.06126904000001</v>
      </c>
      <c r="Y23" s="518">
        <f>+[60]PGE!AK8</f>
        <v>99</v>
      </c>
      <c r="Z23" s="518">
        <f>+[60]PGE!AL8</f>
        <v>5.5</v>
      </c>
      <c r="AA23" s="518">
        <f>+[60]PGE!AM8</f>
        <v>15.310386000000001</v>
      </c>
      <c r="AB23" s="518">
        <f>+[60]PGE!AN8</f>
        <v>60.919170939999994</v>
      </c>
      <c r="AC23" s="518">
        <f t="shared" si="1"/>
        <v>495.52896164000003</v>
      </c>
      <c r="AD23" s="519"/>
      <c r="AE23" s="518">
        <f>+[60]PGE!AO8</f>
        <v>0</v>
      </c>
      <c r="AF23" s="518">
        <f>+[60]PGE!AP8</f>
        <v>800</v>
      </c>
      <c r="AG23" s="518">
        <f>+[60]PGE!AQ8</f>
        <v>1.365</v>
      </c>
      <c r="AH23" s="518">
        <f>+[60]PGE!AR8</f>
        <v>24</v>
      </c>
      <c r="AI23" s="518">
        <f>+[60]PGE!AS8</f>
        <v>0.2</v>
      </c>
      <c r="AJ23" s="518">
        <f>+[60]PGE!AT8</f>
        <v>70.410437729999998</v>
      </c>
      <c r="AK23" s="518">
        <f>+[60]PGE!AU8</f>
        <v>103.1617518</v>
      </c>
      <c r="AL23" s="518">
        <f>+[60]PGE!AV8</f>
        <v>1.0349999999999999</v>
      </c>
      <c r="AM23" s="518">
        <f>+[60]PGE!AW8</f>
        <v>34.325928700000006</v>
      </c>
      <c r="AN23" s="518">
        <f>+[60]PGE!AX8</f>
        <v>65.16903868</v>
      </c>
      <c r="AO23" s="518">
        <f>+[60]PGE!AY8</f>
        <v>0</v>
      </c>
      <c r="AP23" s="518">
        <f>+[60]PGE!AZ8</f>
        <v>214.15931205000001</v>
      </c>
      <c r="AQ23" s="518">
        <f t="shared" si="2"/>
        <v>1313.8264689600001</v>
      </c>
      <c r="AR23" s="519"/>
      <c r="AS23" s="518">
        <f>+[60]PGE!BA8</f>
        <v>0.51200000000000001</v>
      </c>
      <c r="AT23" s="518">
        <f>+[60]PGE!BB8</f>
        <v>0</v>
      </c>
      <c r="AU23" s="518">
        <f>+[60]PGE!BC8</f>
        <v>0</v>
      </c>
      <c r="AV23" s="518">
        <f>+[60]PGE!BD8</f>
        <v>162.38580202</v>
      </c>
      <c r="AW23" s="518">
        <f>+[60]PGE!BE8</f>
        <v>4.7399190400000002</v>
      </c>
      <c r="AX23" s="518">
        <f>+[60]PGE!BF8</f>
        <v>0.32398345000000001</v>
      </c>
      <c r="AY23" s="518">
        <f>+[60]PGE!BG8</f>
        <v>45.679845829999998</v>
      </c>
      <c r="AZ23" s="518">
        <f>+[60]PGE!BH8</f>
        <v>0.45</v>
      </c>
      <c r="BA23" s="518">
        <f>+[60]PGE!BI8</f>
        <v>22.6</v>
      </c>
      <c r="BB23" s="518">
        <f>+[60]PGE!BJ8</f>
        <v>7</v>
      </c>
      <c r="BC23" s="518">
        <f>+[60]PGE!BK8</f>
        <v>96.663152999999994</v>
      </c>
      <c r="BD23" s="518">
        <f>+[60]PGE!BL8</f>
        <v>259.66272910000004</v>
      </c>
      <c r="BE23" s="518">
        <f t="shared" si="3"/>
        <v>600.01743243999999</v>
      </c>
      <c r="BF23" s="519"/>
      <c r="BG23" s="518">
        <f>+[60]PGE!BM8</f>
        <v>0</v>
      </c>
      <c r="BH23" s="518">
        <f>+[60]PGE!BN8</f>
        <v>26.426471409999998</v>
      </c>
      <c r="BI23" s="518">
        <f>+[60]PGE!BO8</f>
        <v>20.457794740000001</v>
      </c>
      <c r="BJ23" s="518">
        <f>+[60]PGE!BP8</f>
        <v>9.132321880000001</v>
      </c>
      <c r="BK23" s="518">
        <f>+[60]PGE!BQ8</f>
        <v>-0.68617203000000004</v>
      </c>
      <c r="BL23" s="518">
        <f>+[60]PGE!BR8</f>
        <v>-0.25812853000000002</v>
      </c>
      <c r="BM23" s="518">
        <f>+[60]PGE!BS8</f>
        <v>0</v>
      </c>
      <c r="BN23" s="518">
        <f>+[60]PGE!BT8</f>
        <v>95.125164390000009</v>
      </c>
      <c r="BO23" s="518">
        <f>+[60]PGE!BU8</f>
        <v>18.467959999999998</v>
      </c>
      <c r="BP23" s="518">
        <f>+[60]PGE!BV8</f>
        <v>163.30628062500003</v>
      </c>
      <c r="BQ23" s="518">
        <f>+[60]PGE!BW8</f>
        <v>73.460226380000009</v>
      </c>
      <c r="BR23" s="518">
        <f>+[60]PGE!BX8</f>
        <v>94.152137109999998</v>
      </c>
      <c r="BS23" s="518">
        <f t="shared" si="4"/>
        <v>499.58405597500007</v>
      </c>
      <c r="BT23" s="519"/>
      <c r="BU23" s="518">
        <f>+[60]PGE!BY8</f>
        <v>-19.5</v>
      </c>
      <c r="BV23" s="518">
        <f>+[60]PGE!BZ8</f>
        <v>4.9405637400000009</v>
      </c>
      <c r="BW23" s="518">
        <f>+[60]PGE!CA8</f>
        <v>1.30019</v>
      </c>
      <c r="BX23" s="518">
        <f>+[60]PGE!CB8</f>
        <v>0</v>
      </c>
      <c r="BY23" s="518">
        <f>+[60]PGE!CC8</f>
        <v>0</v>
      </c>
      <c r="BZ23" s="518">
        <f>+[60]PGE!CD8</f>
        <v>0</v>
      </c>
      <c r="CA23" s="518">
        <f>+[60]PGE!CE8</f>
        <v>10.092966300000001</v>
      </c>
      <c r="CB23" s="518">
        <f>+[60]PGE!CF8</f>
        <v>9</v>
      </c>
      <c r="CC23" s="518">
        <f>+[60]PGE!CG8</f>
        <v>390.59335836000002</v>
      </c>
      <c r="CD23" s="518">
        <f>+[60]PGE!CH8</f>
        <v>7.8106448300000002</v>
      </c>
      <c r="CE23" s="518">
        <f>+[60]PGE!CI8</f>
        <v>2.4366720900000001</v>
      </c>
      <c r="CF23" s="518">
        <f>+[60]PGE!CJ8</f>
        <v>88.356008729999985</v>
      </c>
      <c r="CG23" s="518">
        <f t="shared" si="5"/>
        <v>495.03040405000002</v>
      </c>
      <c r="CH23" s="519"/>
      <c r="CI23" s="518">
        <f>+[60]PGE!CK8</f>
        <v>0</v>
      </c>
      <c r="CJ23" s="518">
        <f>+[60]PGE!CL8</f>
        <v>0.92132331999999995</v>
      </c>
      <c r="CK23" s="518">
        <f>+[60]PGE!CM8</f>
        <v>-0.22532435000000001</v>
      </c>
      <c r="CL23" s="518">
        <f>+[60]PGE!CN8</f>
        <v>0.19499894000000001</v>
      </c>
      <c r="CM23" s="518">
        <f>+[60]PGE!CO8</f>
        <v>551.98882524999999</v>
      </c>
      <c r="CN23" s="518">
        <f>+[60]PGE!CP8</f>
        <v>0</v>
      </c>
      <c r="CO23" s="518">
        <f>+[60]PGE!CQ8</f>
        <v>16.217257669999999</v>
      </c>
      <c r="CP23" s="518">
        <f>+[60]PGE!CR8</f>
        <v>4.2831574899999998</v>
      </c>
      <c r="CQ23" s="518">
        <f>+[60]PGE!CS8</f>
        <v>48.286811</v>
      </c>
      <c r="CR23" s="518">
        <f>+[60]PGE!CT8</f>
        <v>22.293718669999997</v>
      </c>
      <c r="CS23" s="518">
        <f>+[60]PGE!CU8</f>
        <v>58.321235189999989</v>
      </c>
      <c r="CT23" s="518">
        <f>+[60]PGE!CV8</f>
        <v>30.290038459999995</v>
      </c>
      <c r="CU23" s="518">
        <f t="shared" si="6"/>
        <v>732.57204163999995</v>
      </c>
      <c r="CV23" s="519"/>
      <c r="CW23" s="518">
        <f>+[60]PGE!CW8</f>
        <v>1.7121200000000003E-2</v>
      </c>
      <c r="CX23" s="518">
        <f>+[60]PGE!CX8</f>
        <v>0</v>
      </c>
      <c r="CY23" s="518">
        <f>+[60]PGE!CY8</f>
        <v>0.05</v>
      </c>
      <c r="CZ23" s="518">
        <f>+[60]PGE!CZ8</f>
        <v>25.27033286</v>
      </c>
      <c r="DA23" s="518">
        <f>+[60]PGE!DA8</f>
        <v>6.9089149999999988E-2</v>
      </c>
      <c r="DB23" s="518">
        <f>+[60]PGE!DB8</f>
        <v>283.8</v>
      </c>
      <c r="DC23" s="518">
        <f>+[60]PGE!DC8</f>
        <v>83.857029659999995</v>
      </c>
      <c r="DD23" s="518">
        <f>+[60]PGE!DD8</f>
        <v>0</v>
      </c>
      <c r="DE23" s="518">
        <f>+[60]PGE!DE8</f>
        <v>0</v>
      </c>
      <c r="DF23" s="518">
        <f>+[60]PGE!DF8</f>
        <v>5.4169999999999998</v>
      </c>
      <c r="DG23" s="518">
        <f>+[60]PGE!DG8</f>
        <v>42.627428130000006</v>
      </c>
      <c r="DH23" s="518">
        <f>+[60]PGE!DH8</f>
        <v>268.02467380000002</v>
      </c>
      <c r="DI23" s="518">
        <f t="shared" si="7"/>
        <v>709.13267480000002</v>
      </c>
      <c r="DJ23" s="519"/>
      <c r="DK23" s="518">
        <f>+[60]PGE!DI8</f>
        <v>0</v>
      </c>
      <c r="DL23" s="518">
        <f>+[60]PGE!DJ8</f>
        <v>28.43755354</v>
      </c>
      <c r="DM23" s="518">
        <f>+[60]PGE!DK8</f>
        <v>200.34057041000003</v>
      </c>
      <c r="DN23" s="518">
        <f>+[60]PGE!DL8</f>
        <v>152.10152269000002</v>
      </c>
      <c r="DO23" s="518">
        <f>+[60]PGE!DM8</f>
        <v>7.6781786300000006</v>
      </c>
      <c r="DP23" s="518">
        <f>+[60]PGE!DN8</f>
        <v>3.7980353899999999</v>
      </c>
      <c r="DQ23" s="518">
        <f>+[60]PGE!DO8</f>
        <v>-2.7973257900000008</v>
      </c>
      <c r="DR23" s="518">
        <f>+[60]PGE!DP8</f>
        <v>36.540546920000004</v>
      </c>
      <c r="DS23" s="518">
        <f>+[60]PGE!DQ8</f>
        <v>1.3618254700000003</v>
      </c>
      <c r="DT23" s="518">
        <f>+[60]PGE!DR8</f>
        <v>177.00020980000002</v>
      </c>
      <c r="DU23" s="518">
        <f>+[60]PGE!DS8</f>
        <v>25.661151969999999</v>
      </c>
      <c r="DV23" s="518">
        <f>+[60]PGE!DT8</f>
        <v>717.66569343999993</v>
      </c>
      <c r="DW23" s="518">
        <f t="shared" si="8"/>
        <v>1347.7879624699999</v>
      </c>
      <c r="DX23" s="519"/>
      <c r="DY23" s="518">
        <f>+[60]PGE!DU8</f>
        <v>0</v>
      </c>
      <c r="DZ23" s="518">
        <f>+[60]PGE!DV8</f>
        <v>0</v>
      </c>
      <c r="EA23" s="518">
        <f>+[60]PGE!DW8</f>
        <v>0.1</v>
      </c>
      <c r="EB23" s="518">
        <f>+[60]PGE!DX8</f>
        <v>11.06409292</v>
      </c>
      <c r="EC23" s="518">
        <f>+[60]PGE!DY8</f>
        <v>52.969272189999998</v>
      </c>
      <c r="ED23" s="518">
        <f>+[60]PGE!DZ8</f>
        <v>0.80212848999999997</v>
      </c>
      <c r="EE23" s="518">
        <f>+[60]PGE!EA8</f>
        <v>250</v>
      </c>
      <c r="EF23" s="518">
        <f>+[60]PGE!EB8</f>
        <v>14.96265425</v>
      </c>
      <c r="EG23" s="518">
        <f>+[60]PGE!EC8</f>
        <v>2.1674951200000003</v>
      </c>
      <c r="EH23" s="518">
        <f>+[60]PGE!ED8</f>
        <v>0</v>
      </c>
      <c r="EI23" s="518">
        <f>+[60]PGE!EE8</f>
        <v>0.74891582999999995</v>
      </c>
      <c r="EJ23" s="518">
        <f>+[60]PGE!EF8</f>
        <v>471.06424426000001</v>
      </c>
      <c r="EK23" s="518">
        <f t="shared" si="9"/>
        <v>803.87880306</v>
      </c>
      <c r="EL23" s="519"/>
      <c r="EM23" s="518">
        <f>+[60]PGE!EG8</f>
        <v>0</v>
      </c>
      <c r="EN23" s="518">
        <f>+[60]PGE!EH8</f>
        <v>1.27173322</v>
      </c>
      <c r="EO23" s="518">
        <f>+[60]PGE!EI8</f>
        <v>17.496042559999999</v>
      </c>
      <c r="EP23" s="518">
        <f>+[60]PGE!EJ8</f>
        <v>0</v>
      </c>
      <c r="EQ23" s="518">
        <f>+[60]PGE!EK8</f>
        <v>0</v>
      </c>
      <c r="ER23" s="518">
        <f>+[60]PGE!EL8</f>
        <v>0.1092664</v>
      </c>
      <c r="ES23" s="518">
        <f>+[60]PGE!EM8</f>
        <v>3.9632067200000001</v>
      </c>
      <c r="ET23" s="518">
        <f>+[60]PGE!EN8</f>
        <v>511.47302510000003</v>
      </c>
      <c r="EU23" s="518">
        <f>+[60]PGE!EO8</f>
        <v>0</v>
      </c>
      <c r="EV23" s="518">
        <f>+[60]PGE!EP8</f>
        <v>30.007147929999999</v>
      </c>
      <c r="EW23" s="518">
        <f>+[60]PGE!EQ8</f>
        <v>6.3388229499999991</v>
      </c>
      <c r="EX23" s="518">
        <f>+[60]PGE!ER8</f>
        <v>19.122297499999998</v>
      </c>
      <c r="EY23" s="518">
        <f t="shared" si="10"/>
        <v>589.78154237999991</v>
      </c>
      <c r="EZ23" s="519"/>
      <c r="FA23" s="518">
        <f>+[60]PGE!ES8</f>
        <v>0</v>
      </c>
      <c r="FB23" s="518">
        <f>+[60]PGE!ET8</f>
        <v>0</v>
      </c>
      <c r="FC23" s="518">
        <f>+[60]PGE!EU8</f>
        <v>0.12092804</v>
      </c>
      <c r="FD23" s="518">
        <f>+[60]PGE!EV8</f>
        <v>5.1803909900000003</v>
      </c>
      <c r="FE23" s="518">
        <f>+[60]PGE!EW8</f>
        <v>1.4112712199999999</v>
      </c>
      <c r="FF23" s="518">
        <f>+[60]PGE!EX8</f>
        <v>0.57999999999999996</v>
      </c>
      <c r="FG23" s="518">
        <f>+[60]PGE!EY8</f>
        <v>10.781057759999999</v>
      </c>
      <c r="FH23" s="518">
        <f>+[60]PGE!EZ8</f>
        <v>15.87</v>
      </c>
      <c r="FI23" s="518">
        <f>+[60]PGE!FA8</f>
        <v>600.05669386</v>
      </c>
      <c r="FJ23" s="518">
        <f>+[60]PGE!FB8</f>
        <v>401.75516042999999</v>
      </c>
      <c r="FK23" s="518">
        <f>+[60]PGE!FC8</f>
        <v>3.3936869000000001</v>
      </c>
      <c r="FL23" s="518">
        <f>+[60]PGE!FD8</f>
        <v>115.99616784</v>
      </c>
      <c r="FM23" s="518">
        <f t="shared" si="11"/>
        <v>1155.1453570399999</v>
      </c>
    </row>
    <row r="24" spans="2:169" ht="15.75" x14ac:dyDescent="0.25">
      <c r="B24" s="696" t="s">
        <v>34</v>
      </c>
      <c r="C24" s="518">
        <f>+[60]PGE!Q9</f>
        <v>1.13353561</v>
      </c>
      <c r="D24" s="518">
        <f>+[60]PGE!R9</f>
        <v>0.48777516000000004</v>
      </c>
      <c r="E24" s="518">
        <f>+[60]PGE!S9</f>
        <v>0</v>
      </c>
      <c r="F24" s="518">
        <f>+[60]PGE!T9</f>
        <v>0</v>
      </c>
      <c r="G24" s="518">
        <f>+[60]PGE!U9</f>
        <v>12.949376430000001</v>
      </c>
      <c r="H24" s="518">
        <f>+[60]PGE!V9</f>
        <v>34.970554220000004</v>
      </c>
      <c r="I24" s="518">
        <f>+[60]PGE!W9</f>
        <v>0</v>
      </c>
      <c r="J24" s="518">
        <f>+[60]PGE!X9</f>
        <v>0</v>
      </c>
      <c r="K24" s="518">
        <f>+[60]PGE!Y9</f>
        <v>0</v>
      </c>
      <c r="L24" s="518">
        <f>+[60]PGE!Z9</f>
        <v>0</v>
      </c>
      <c r="M24" s="518">
        <f>+[60]PGE!AA9</f>
        <v>120.30129244000001</v>
      </c>
      <c r="N24" s="518">
        <f>+[60]PGE!AB9</f>
        <v>26.15981618</v>
      </c>
      <c r="O24" s="518">
        <f t="shared" si="0"/>
        <v>196.00235004000001</v>
      </c>
      <c r="P24" s="519"/>
      <c r="Q24" s="518">
        <f>+[60]PGE!AC9</f>
        <v>0</v>
      </c>
      <c r="R24" s="518">
        <f>+[60]PGE!AD9</f>
        <v>0.37175223000000002</v>
      </c>
      <c r="S24" s="518">
        <f>+[60]PGE!AE9</f>
        <v>0</v>
      </c>
      <c r="T24" s="518">
        <f>+[60]PGE!AF9</f>
        <v>10.3</v>
      </c>
      <c r="U24" s="518">
        <f>+[60]PGE!AG9</f>
        <v>-5.8853597099999995</v>
      </c>
      <c r="V24" s="518">
        <f>+[60]PGE!AH9</f>
        <v>31.669573759999999</v>
      </c>
      <c r="W24" s="518">
        <f>+[60]PGE!AI9</f>
        <v>0</v>
      </c>
      <c r="X24" s="518">
        <f>+[60]PGE!AJ9</f>
        <v>1.1000000000000001</v>
      </c>
      <c r="Y24" s="518">
        <f>+[60]PGE!AK9</f>
        <v>0</v>
      </c>
      <c r="Z24" s="518">
        <f>+[60]PGE!AL9</f>
        <v>0</v>
      </c>
      <c r="AA24" s="518">
        <f>+[60]PGE!AM9</f>
        <v>4.5444603399999997</v>
      </c>
      <c r="AB24" s="518">
        <f>+[60]PGE!AN9</f>
        <v>235.03537181999999</v>
      </c>
      <c r="AC24" s="518">
        <f t="shared" si="1"/>
        <v>277.13579843999997</v>
      </c>
      <c r="AD24" s="519"/>
      <c r="AE24" s="518">
        <f>+[60]PGE!AO9</f>
        <v>0</v>
      </c>
      <c r="AF24" s="518">
        <f>+[60]PGE!AP9</f>
        <v>0</v>
      </c>
      <c r="AG24" s="518">
        <f>+[60]PGE!AQ9</f>
        <v>0</v>
      </c>
      <c r="AH24" s="518">
        <f>+[60]PGE!AR9</f>
        <v>25</v>
      </c>
      <c r="AI24" s="518">
        <f>+[60]PGE!AS9</f>
        <v>3.3516830199999998</v>
      </c>
      <c r="AJ24" s="518">
        <f>+[60]PGE!AT9</f>
        <v>13</v>
      </c>
      <c r="AK24" s="518">
        <f>+[60]PGE!AU9</f>
        <v>200</v>
      </c>
      <c r="AL24" s="518">
        <f>+[60]PGE!AV9</f>
        <v>1.3563026</v>
      </c>
      <c r="AM24" s="518">
        <f>+[60]PGE!AW9</f>
        <v>80.823867660000005</v>
      </c>
      <c r="AN24" s="518">
        <f>+[60]PGE!AX9</f>
        <v>0</v>
      </c>
      <c r="AO24" s="518">
        <f>+[60]PGE!AY9</f>
        <v>14.283541560000002</v>
      </c>
      <c r="AP24" s="518">
        <f>+[60]PGE!AZ9</f>
        <v>107.97513178</v>
      </c>
      <c r="AQ24" s="518">
        <f t="shared" si="2"/>
        <v>445.79052662000004</v>
      </c>
      <c r="AR24" s="519"/>
      <c r="AS24" s="518">
        <f>+[60]PGE!BA9</f>
        <v>150.13707199999999</v>
      </c>
      <c r="AT24" s="518">
        <f>+[60]PGE!BB9</f>
        <v>0</v>
      </c>
      <c r="AU24" s="518">
        <f>+[60]PGE!BC9</f>
        <v>30</v>
      </c>
      <c r="AV24" s="518">
        <f>+[60]PGE!BD9</f>
        <v>40</v>
      </c>
      <c r="AW24" s="518">
        <f>+[60]PGE!BE9</f>
        <v>3.2</v>
      </c>
      <c r="AX24" s="518">
        <f>+[60]PGE!BF9</f>
        <v>10.5</v>
      </c>
      <c r="AY24" s="518">
        <f>+[60]PGE!BG9</f>
        <v>25</v>
      </c>
      <c r="AZ24" s="518">
        <f>+[60]PGE!BH9</f>
        <v>15</v>
      </c>
      <c r="BA24" s="518">
        <f>+[60]PGE!BI9</f>
        <v>78.524868220000002</v>
      </c>
      <c r="BB24" s="518">
        <f>+[60]PGE!BJ9</f>
        <v>20.5</v>
      </c>
      <c r="BC24" s="518">
        <f>+[60]PGE!BK9</f>
        <v>0</v>
      </c>
      <c r="BD24" s="518">
        <f>+[60]PGE!BL9</f>
        <v>33.051759169999997</v>
      </c>
      <c r="BE24" s="518">
        <f t="shared" si="3"/>
        <v>405.91369938999992</v>
      </c>
      <c r="BF24" s="519"/>
      <c r="BG24" s="518">
        <f>+[60]PGE!BM9</f>
        <v>0</v>
      </c>
      <c r="BH24" s="518">
        <f>+[60]PGE!BN9</f>
        <v>45</v>
      </c>
      <c r="BI24" s="518">
        <f>+[60]PGE!BO9</f>
        <v>65</v>
      </c>
      <c r="BJ24" s="518">
        <f>+[60]PGE!BP9</f>
        <v>48.573484999999998</v>
      </c>
      <c r="BK24" s="518">
        <f>+[60]PGE!BQ9</f>
        <v>45</v>
      </c>
      <c r="BL24" s="518">
        <f>+[60]PGE!BR9</f>
        <v>0</v>
      </c>
      <c r="BM24" s="518">
        <f>+[60]PGE!BS9</f>
        <v>70</v>
      </c>
      <c r="BN24" s="518">
        <f>+[60]PGE!BT9</f>
        <v>0</v>
      </c>
      <c r="BO24" s="518">
        <f>+[60]PGE!BU9</f>
        <v>0</v>
      </c>
      <c r="BP24" s="518">
        <f>+[60]PGE!BV9</f>
        <v>15</v>
      </c>
      <c r="BQ24" s="518">
        <f>+[60]PGE!BW9</f>
        <v>53.0326491</v>
      </c>
      <c r="BR24" s="518">
        <f>+[60]PGE!BX9</f>
        <v>13.5</v>
      </c>
      <c r="BS24" s="518">
        <f t="shared" si="4"/>
        <v>355.10613410000002</v>
      </c>
      <c r="BT24" s="519"/>
      <c r="BU24" s="518">
        <f>+[60]PGE!BY9</f>
        <v>30</v>
      </c>
      <c r="BV24" s="518">
        <f>+[60]PGE!BZ9</f>
        <v>31.170135349999995</v>
      </c>
      <c r="BW24" s="518">
        <f>+[60]PGE!CA9</f>
        <v>0</v>
      </c>
      <c r="BX24" s="518">
        <f>+[60]PGE!CB9</f>
        <v>57.289442999999999</v>
      </c>
      <c r="BY24" s="518">
        <f>+[60]PGE!CC9</f>
        <v>0</v>
      </c>
      <c r="BZ24" s="518">
        <f>+[60]PGE!CD9</f>
        <v>0</v>
      </c>
      <c r="CA24" s="518">
        <f>+[60]PGE!CE9</f>
        <v>0.82825692000000006</v>
      </c>
      <c r="CB24" s="518">
        <f>+[60]PGE!CF9</f>
        <v>0</v>
      </c>
      <c r="CC24" s="518">
        <f>+[60]PGE!CG9</f>
        <v>170</v>
      </c>
      <c r="CD24" s="518">
        <f>+[60]PGE!CH9</f>
        <v>0</v>
      </c>
      <c r="CE24" s="518">
        <f>+[60]PGE!CI9</f>
        <v>4.1894513699999996</v>
      </c>
      <c r="CF24" s="518">
        <f>+[60]PGE!CJ9</f>
        <v>122</v>
      </c>
      <c r="CG24" s="518">
        <f t="shared" si="5"/>
        <v>415.47728663999993</v>
      </c>
      <c r="CH24" s="519"/>
      <c r="CI24" s="518">
        <f>+[60]PGE!CK9</f>
        <v>88</v>
      </c>
      <c r="CJ24" s="518">
        <f>+[60]PGE!CL9</f>
        <v>2.1805486300000001</v>
      </c>
      <c r="CK24" s="518">
        <f>+[60]PGE!CM9</f>
        <v>0</v>
      </c>
      <c r="CL24" s="518">
        <f>+[60]PGE!CN9</f>
        <v>0</v>
      </c>
      <c r="CM24" s="518">
        <f>+[60]PGE!CO9</f>
        <v>150</v>
      </c>
      <c r="CN24" s="518">
        <f>+[60]PGE!CP9</f>
        <v>2.0837673799999998</v>
      </c>
      <c r="CO24" s="518">
        <f>+[60]PGE!CQ9</f>
        <v>9.333766279999999</v>
      </c>
      <c r="CP24" s="518">
        <f>+[60]PGE!CR9</f>
        <v>0</v>
      </c>
      <c r="CQ24" s="518">
        <f>+[60]PGE!CS9</f>
        <v>0</v>
      </c>
      <c r="CR24" s="518">
        <f>+[60]PGE!CT9</f>
        <v>0</v>
      </c>
      <c r="CS24" s="518">
        <f>+[60]PGE!CU9</f>
        <v>70</v>
      </c>
      <c r="CT24" s="518">
        <f>+[60]PGE!CV9</f>
        <v>175.07243996099999</v>
      </c>
      <c r="CU24" s="518">
        <f t="shared" si="6"/>
        <v>496.67052225099997</v>
      </c>
      <c r="CV24" s="519"/>
      <c r="CW24" s="518">
        <f>+[60]PGE!CW9</f>
        <v>50.5</v>
      </c>
      <c r="CX24" s="518">
        <f>+[60]PGE!CX9</f>
        <v>0</v>
      </c>
      <c r="CY24" s="518">
        <f>+[60]PGE!CY9</f>
        <v>0</v>
      </c>
      <c r="CZ24" s="518">
        <f>+[60]PGE!CZ9</f>
        <v>0</v>
      </c>
      <c r="DA24" s="518">
        <f>+[60]PGE!DA9</f>
        <v>300</v>
      </c>
      <c r="DB24" s="518">
        <f>+[60]PGE!DB9</f>
        <v>0</v>
      </c>
      <c r="DC24" s="518">
        <f>+[60]PGE!DC9</f>
        <v>103.32367119</v>
      </c>
      <c r="DD24" s="518">
        <f>+[60]PGE!DD9</f>
        <v>10</v>
      </c>
      <c r="DE24" s="518">
        <f>+[60]PGE!DE9</f>
        <v>0</v>
      </c>
      <c r="DF24" s="518">
        <f>+[60]PGE!DF9</f>
        <v>0</v>
      </c>
      <c r="DG24" s="518">
        <f>+[60]PGE!DG9</f>
        <v>50</v>
      </c>
      <c r="DH24" s="518">
        <f>+[60]PGE!DH9</f>
        <v>247.16868408000002</v>
      </c>
      <c r="DI24" s="518">
        <f t="shared" si="7"/>
        <v>760.99235527000008</v>
      </c>
      <c r="DJ24" s="519"/>
      <c r="DK24" s="518">
        <f>+[60]PGE!DI9</f>
        <v>0</v>
      </c>
      <c r="DL24" s="518">
        <f>+[60]PGE!DJ9</f>
        <v>0</v>
      </c>
      <c r="DM24" s="518">
        <f>+[60]PGE!DK9</f>
        <v>0</v>
      </c>
      <c r="DN24" s="518">
        <f>+[60]PGE!DL9</f>
        <v>0</v>
      </c>
      <c r="DO24" s="518">
        <f>+[60]PGE!DM9</f>
        <v>0</v>
      </c>
      <c r="DP24" s="518">
        <f>+[60]PGE!DN9</f>
        <v>0</v>
      </c>
      <c r="DQ24" s="518">
        <f>+[60]PGE!DO9</f>
        <v>0</v>
      </c>
      <c r="DR24" s="518">
        <f>+[60]PGE!DP9</f>
        <v>0</v>
      </c>
      <c r="DS24" s="518">
        <f>+[60]PGE!DQ9</f>
        <v>100</v>
      </c>
      <c r="DT24" s="518">
        <f>+[60]PGE!DR9</f>
        <v>0</v>
      </c>
      <c r="DU24" s="518">
        <f>+[60]PGE!DS9</f>
        <v>0</v>
      </c>
      <c r="DV24" s="518">
        <f>+[60]PGE!DT9</f>
        <v>358.36438794999998</v>
      </c>
      <c r="DW24" s="518">
        <f t="shared" si="8"/>
        <v>458.36438794999998</v>
      </c>
      <c r="DX24" s="519"/>
      <c r="DY24" s="518">
        <f>+[60]PGE!DU9</f>
        <v>3.2758290000000002E-2</v>
      </c>
      <c r="DZ24" s="518">
        <f>+[60]PGE!DV9</f>
        <v>0</v>
      </c>
      <c r="EA24" s="518">
        <f>+[60]PGE!DW9</f>
        <v>135</v>
      </c>
      <c r="EB24" s="518">
        <f>+[60]PGE!DX9</f>
        <v>7.438700999999999E-2</v>
      </c>
      <c r="EC24" s="518">
        <f>+[60]PGE!DY9</f>
        <v>50</v>
      </c>
      <c r="ED24" s="518">
        <f>+[60]PGE!DZ9</f>
        <v>0</v>
      </c>
      <c r="EE24" s="518">
        <f>+[60]PGE!EA9</f>
        <v>0</v>
      </c>
      <c r="EF24" s="518">
        <f>+[60]PGE!EB9</f>
        <v>0.64815825000000005</v>
      </c>
      <c r="EG24" s="518">
        <f>+[60]PGE!EC9</f>
        <v>0</v>
      </c>
      <c r="EH24" s="518">
        <f>+[60]PGE!ED9</f>
        <v>0</v>
      </c>
      <c r="EI24" s="518">
        <f>+[60]PGE!EE9</f>
        <v>20</v>
      </c>
      <c r="EJ24" s="518">
        <f>+[60]PGE!EF9</f>
        <v>160</v>
      </c>
      <c r="EK24" s="518">
        <f t="shared" si="9"/>
        <v>365.75530355000001</v>
      </c>
      <c r="EL24" s="519"/>
      <c r="EM24" s="518">
        <f>+[60]PGE!EG9</f>
        <v>2.1</v>
      </c>
      <c r="EN24" s="518">
        <f>+[60]PGE!EH9</f>
        <v>0</v>
      </c>
      <c r="EO24" s="518">
        <f>+[60]PGE!EI9</f>
        <v>0</v>
      </c>
      <c r="EP24" s="518">
        <f>+[60]PGE!EJ9</f>
        <v>5.3280000000000003</v>
      </c>
      <c r="EQ24" s="518">
        <f>+[60]PGE!EK9</f>
        <v>0</v>
      </c>
      <c r="ER24" s="518">
        <f>+[60]PGE!EL9</f>
        <v>0</v>
      </c>
      <c r="ES24" s="518">
        <f>+[60]PGE!EM9</f>
        <v>140</v>
      </c>
      <c r="ET24" s="518">
        <f>+[60]PGE!EN9</f>
        <v>0</v>
      </c>
      <c r="EU24" s="518">
        <f>+[60]PGE!EO9</f>
        <v>0</v>
      </c>
      <c r="EV24" s="518">
        <f>+[60]PGE!EP9</f>
        <v>0.22531185000000001</v>
      </c>
      <c r="EW24" s="518">
        <f>+[60]PGE!EQ9</f>
        <v>0</v>
      </c>
      <c r="EX24" s="518">
        <f>+[60]PGE!ER9</f>
        <v>117.75429240999999</v>
      </c>
      <c r="EY24" s="518">
        <f t="shared" si="10"/>
        <v>265.40760425999997</v>
      </c>
      <c r="EZ24" s="519"/>
      <c r="FA24" s="518">
        <f>+[60]PGE!ES9</f>
        <v>0</v>
      </c>
      <c r="FB24" s="518">
        <f>+[60]PGE!ET9</f>
        <v>0</v>
      </c>
      <c r="FC24" s="518">
        <f>+[60]PGE!EU9</f>
        <v>50</v>
      </c>
      <c r="FD24" s="518">
        <f>+[60]PGE!EV9</f>
        <v>0</v>
      </c>
      <c r="FE24" s="518">
        <f>+[60]PGE!EW9</f>
        <v>800</v>
      </c>
      <c r="FF24" s="518">
        <f>+[60]PGE!EX9</f>
        <v>4.6399999999999997</v>
      </c>
      <c r="FG24" s="518">
        <f>+[60]PGE!EY9</f>
        <v>250</v>
      </c>
      <c r="FH24" s="518">
        <f>+[60]PGE!EZ9</f>
        <v>0</v>
      </c>
      <c r="FI24" s="518">
        <f>+[60]PGE!FA9</f>
        <v>11.223481289999999</v>
      </c>
      <c r="FJ24" s="518">
        <f>+[60]PGE!FB9</f>
        <v>0</v>
      </c>
      <c r="FK24" s="518">
        <f>+[60]PGE!FC9</f>
        <v>1.37568</v>
      </c>
      <c r="FL24" s="518">
        <f>+[60]PGE!FD9</f>
        <v>22.500855170000001</v>
      </c>
      <c r="FM24" s="518">
        <f t="shared" si="11"/>
        <v>1139.7400164600001</v>
      </c>
    </row>
    <row r="25" spans="2:169" ht="17.100000000000001" customHeight="1" x14ac:dyDescent="0.25">
      <c r="B25" s="696" t="s">
        <v>35</v>
      </c>
      <c r="C25" s="518">
        <f>+[60]PGE!Q10</f>
        <v>0</v>
      </c>
      <c r="D25" s="518">
        <f>+[60]PGE!R10</f>
        <v>0</v>
      </c>
      <c r="E25" s="518">
        <f>+[60]PGE!S10</f>
        <v>0</v>
      </c>
      <c r="F25" s="518">
        <f>+[60]PGE!T10</f>
        <v>1.8804774099999999</v>
      </c>
      <c r="G25" s="518">
        <f>+[60]PGE!U10</f>
        <v>0.22637990999999999</v>
      </c>
      <c r="H25" s="518">
        <f>+[60]PGE!V10</f>
        <v>0.81667011</v>
      </c>
      <c r="I25" s="518">
        <f>+[60]PGE!W10</f>
        <v>0.25208837000000001</v>
      </c>
      <c r="J25" s="518">
        <f>+[60]PGE!X10</f>
        <v>1.4580610300000001</v>
      </c>
      <c r="K25" s="518">
        <f>+[60]PGE!Y10</f>
        <v>0.15481198000000002</v>
      </c>
      <c r="L25" s="518">
        <f>+[60]PGE!Z10</f>
        <v>1.8040497200000001</v>
      </c>
      <c r="M25" s="518">
        <f>+[60]PGE!AA10</f>
        <v>0.13634805</v>
      </c>
      <c r="N25" s="518">
        <f>+[60]PGE!AB10</f>
        <v>0</v>
      </c>
      <c r="O25" s="518">
        <f t="shared" si="0"/>
        <v>6.7288865800000002</v>
      </c>
      <c r="P25" s="519"/>
      <c r="Q25" s="518">
        <f>+[60]PGE!AC10</f>
        <v>0.15806813</v>
      </c>
      <c r="R25" s="518">
        <f>+[60]PGE!AD10</f>
        <v>2.3445832000000002</v>
      </c>
      <c r="S25" s="518">
        <f>+[60]PGE!AE10</f>
        <v>0.30234366000000001</v>
      </c>
      <c r="T25" s="518">
        <f>+[60]PGE!AF10</f>
        <v>0.22841368000000001</v>
      </c>
      <c r="U25" s="518">
        <f>+[60]PGE!AG10</f>
        <v>1.2761543999999998</v>
      </c>
      <c r="V25" s="518">
        <f>+[60]PGE!AH10</f>
        <v>0</v>
      </c>
      <c r="W25" s="518">
        <f>+[60]PGE!AI10</f>
        <v>1.0402472899999999</v>
      </c>
      <c r="X25" s="518">
        <f>+[60]PGE!AJ10</f>
        <v>0.34470793999999999</v>
      </c>
      <c r="Y25" s="518">
        <f>+[60]PGE!AK10</f>
        <v>1.1120376900000002</v>
      </c>
      <c r="Z25" s="518">
        <f>+[60]PGE!AL10</f>
        <v>0</v>
      </c>
      <c r="AA25" s="518">
        <f>+[60]PGE!AM10</f>
        <v>2.18657674</v>
      </c>
      <c r="AB25" s="518">
        <f>+[60]PGE!AN10</f>
        <v>0.28482561000000001</v>
      </c>
      <c r="AC25" s="518">
        <f t="shared" si="1"/>
        <v>9.2779583400000014</v>
      </c>
      <c r="AD25" s="519"/>
      <c r="AE25" s="518">
        <f>+[60]PGE!AO10</f>
        <v>0</v>
      </c>
      <c r="AF25" s="518">
        <f>+[60]PGE!AP10</f>
        <v>4.9458278399999998</v>
      </c>
      <c r="AG25" s="518">
        <f>+[60]PGE!AQ10</f>
        <v>0</v>
      </c>
      <c r="AH25" s="518">
        <f>+[60]PGE!AR10</f>
        <v>0</v>
      </c>
      <c r="AI25" s="518">
        <f>+[60]PGE!AS10</f>
        <v>0</v>
      </c>
      <c r="AJ25" s="518">
        <f>+[60]PGE!AT10</f>
        <v>0</v>
      </c>
      <c r="AK25" s="518">
        <f>+[60]PGE!AU10</f>
        <v>5.3504057799999991</v>
      </c>
      <c r="AL25" s="518">
        <f>+[60]PGE!AV10</f>
        <v>0</v>
      </c>
      <c r="AM25" s="518">
        <f>+[60]PGE!AW10</f>
        <v>0</v>
      </c>
      <c r="AN25" s="518">
        <f>+[60]PGE!AX10</f>
        <v>0</v>
      </c>
      <c r="AO25" s="518">
        <f>+[60]PGE!AY10</f>
        <v>0.94834517000000007</v>
      </c>
      <c r="AP25" s="518">
        <f>+[60]PGE!AZ10</f>
        <v>1.39059574</v>
      </c>
      <c r="AQ25" s="518">
        <f t="shared" si="2"/>
        <v>12.635174529999999</v>
      </c>
      <c r="AR25" s="519"/>
      <c r="AS25" s="518">
        <f>+[60]PGE!BA10</f>
        <v>0</v>
      </c>
      <c r="AT25" s="518">
        <f>+[60]PGE!BB10</f>
        <v>0</v>
      </c>
      <c r="AU25" s="518">
        <f>+[60]PGE!BC10</f>
        <v>0</v>
      </c>
      <c r="AV25" s="518">
        <f>+[60]PGE!BD10</f>
        <v>0</v>
      </c>
      <c r="AW25" s="518">
        <f>+[60]PGE!BE10</f>
        <v>0</v>
      </c>
      <c r="AX25" s="518">
        <f>+[60]PGE!BF10</f>
        <v>0</v>
      </c>
      <c r="AY25" s="518">
        <f>+[60]PGE!BG10</f>
        <v>0.1325924</v>
      </c>
      <c r="AZ25" s="518">
        <f>+[60]PGE!BH10</f>
        <v>1.9485888</v>
      </c>
      <c r="BA25" s="518">
        <f>+[60]PGE!BI10</f>
        <v>0</v>
      </c>
      <c r="BB25" s="518">
        <f>+[60]PGE!BJ10</f>
        <v>2.2231364899999999</v>
      </c>
      <c r="BC25" s="518">
        <f>+[60]PGE!BK10</f>
        <v>0</v>
      </c>
      <c r="BD25" s="518">
        <f>+[60]PGE!BL10</f>
        <v>0.58661273000000003</v>
      </c>
      <c r="BE25" s="518">
        <f t="shared" si="3"/>
        <v>4.8909304199999992</v>
      </c>
      <c r="BF25" s="519"/>
      <c r="BG25" s="518">
        <f>+[60]PGE!BM10</f>
        <v>0</v>
      </c>
      <c r="BH25" s="518">
        <f>+[60]PGE!BN10</f>
        <v>0</v>
      </c>
      <c r="BI25" s="518">
        <f>+[60]PGE!BO10</f>
        <v>0</v>
      </c>
      <c r="BJ25" s="518">
        <f>+[60]PGE!BP10</f>
        <v>0</v>
      </c>
      <c r="BK25" s="518">
        <f>+[60]PGE!BQ10</f>
        <v>0</v>
      </c>
      <c r="BL25" s="518">
        <f>+[60]PGE!BR10</f>
        <v>1.0310550000000001</v>
      </c>
      <c r="BM25" s="518">
        <f>+[60]PGE!BS10</f>
        <v>0</v>
      </c>
      <c r="BN25" s="518">
        <f>+[60]PGE!BT10</f>
        <v>0</v>
      </c>
      <c r="BO25" s="518">
        <f>+[60]PGE!BU10</f>
        <v>0.47033199999999997</v>
      </c>
      <c r="BP25" s="518">
        <f>+[60]PGE!BV10</f>
        <v>0.48442376999999998</v>
      </c>
      <c r="BQ25" s="518">
        <f>+[60]PGE!BW10</f>
        <v>0.7611926</v>
      </c>
      <c r="BR25" s="518">
        <f>+[60]PGE!BX10</f>
        <v>1.17795066</v>
      </c>
      <c r="BS25" s="518">
        <f t="shared" si="4"/>
        <v>3.9249540299999999</v>
      </c>
      <c r="BT25" s="519"/>
      <c r="BU25" s="518">
        <f>+[60]PGE!BY10</f>
        <v>0.13663687999999999</v>
      </c>
      <c r="BV25" s="518">
        <f>+[60]PGE!BZ10</f>
        <v>0.70146486000000008</v>
      </c>
      <c r="BW25" s="518">
        <f>+[60]PGE!CA10</f>
        <v>0</v>
      </c>
      <c r="BX25" s="518">
        <f>+[60]PGE!CB10</f>
        <v>0</v>
      </c>
      <c r="BY25" s="518">
        <f>+[60]PGE!CC10</f>
        <v>0</v>
      </c>
      <c r="BZ25" s="518">
        <f>+[60]PGE!CD10</f>
        <v>0</v>
      </c>
      <c r="CA25" s="518">
        <f>+[60]PGE!CE10</f>
        <v>0</v>
      </c>
      <c r="CB25" s="518">
        <f>+[60]PGE!CF10</f>
        <v>0</v>
      </c>
      <c r="CC25" s="518">
        <f>+[60]PGE!CG10</f>
        <v>0</v>
      </c>
      <c r="CD25" s="518">
        <f>+[60]PGE!CH10</f>
        <v>0</v>
      </c>
      <c r="CE25" s="518">
        <f>+[60]PGE!CI10</f>
        <v>0</v>
      </c>
      <c r="CF25" s="518">
        <f>+[60]PGE!CJ10</f>
        <v>0</v>
      </c>
      <c r="CG25" s="518">
        <f t="shared" si="5"/>
        <v>0.83810174000000004</v>
      </c>
      <c r="CH25" s="519"/>
      <c r="CI25" s="518">
        <f>+[60]PGE!CK10</f>
        <v>0</v>
      </c>
      <c r="CJ25" s="518">
        <f>+[60]PGE!CL10</f>
        <v>0</v>
      </c>
      <c r="CK25" s="518">
        <f>+[60]PGE!CM10</f>
        <v>0</v>
      </c>
      <c r="CL25" s="518">
        <f>+[60]PGE!CN10</f>
        <v>2</v>
      </c>
      <c r="CM25" s="518">
        <f>+[60]PGE!CO10</f>
        <v>0</v>
      </c>
      <c r="CN25" s="518">
        <f>+[60]PGE!CP10</f>
        <v>0</v>
      </c>
      <c r="CO25" s="518">
        <f>+[60]PGE!CQ10</f>
        <v>0</v>
      </c>
      <c r="CP25" s="518">
        <f>+[60]PGE!CR10</f>
        <v>0</v>
      </c>
      <c r="CQ25" s="518">
        <f>+[60]PGE!CS10</f>
        <v>0</v>
      </c>
      <c r="CR25" s="518">
        <f>+[60]PGE!CT10</f>
        <v>1</v>
      </c>
      <c r="CS25" s="518">
        <f>+[60]PGE!CU10</f>
        <v>2.5</v>
      </c>
      <c r="CT25" s="518">
        <f>+[60]PGE!CV10</f>
        <v>0</v>
      </c>
      <c r="CU25" s="518">
        <f t="shared" si="6"/>
        <v>5.5</v>
      </c>
      <c r="CV25" s="519"/>
      <c r="CW25" s="518">
        <f>+[60]PGE!CW10</f>
        <v>0</v>
      </c>
      <c r="CX25" s="518">
        <f>+[60]PGE!CX10</f>
        <v>0</v>
      </c>
      <c r="CY25" s="518">
        <f>+[60]PGE!CY10</f>
        <v>0</v>
      </c>
      <c r="CZ25" s="518">
        <f>+[60]PGE!CZ10</f>
        <v>0</v>
      </c>
      <c r="DA25" s="518">
        <f>+[60]PGE!DA10</f>
        <v>0</v>
      </c>
      <c r="DB25" s="518">
        <f>+[60]PGE!DB10</f>
        <v>0</v>
      </c>
      <c r="DC25" s="518">
        <f>+[60]PGE!DC10</f>
        <v>0</v>
      </c>
      <c r="DD25" s="518">
        <f>+[60]PGE!DD10</f>
        <v>0</v>
      </c>
      <c r="DE25" s="518">
        <f>+[60]PGE!DE10</f>
        <v>0</v>
      </c>
      <c r="DF25" s="518">
        <f>+[60]PGE!DF10</f>
        <v>0</v>
      </c>
      <c r="DG25" s="518">
        <f>+[60]PGE!DG10</f>
        <v>0</v>
      </c>
      <c r="DH25" s="518">
        <f>+[60]PGE!DH10</f>
        <v>0</v>
      </c>
      <c r="DI25" s="518">
        <f t="shared" si="7"/>
        <v>0</v>
      </c>
      <c r="DJ25" s="519"/>
      <c r="DK25" s="518">
        <f>+[60]PGE!DI10</f>
        <v>0</v>
      </c>
      <c r="DL25" s="518">
        <f>+[60]PGE!DJ10</f>
        <v>0</v>
      </c>
      <c r="DM25" s="518">
        <f>+[60]PGE!DK10</f>
        <v>0</v>
      </c>
      <c r="DN25" s="518">
        <f>+[60]PGE!DL10</f>
        <v>0</v>
      </c>
      <c r="DO25" s="518">
        <f>+[60]PGE!DM10</f>
        <v>0</v>
      </c>
      <c r="DP25" s="518">
        <f>+[60]PGE!DN10</f>
        <v>0</v>
      </c>
      <c r="DQ25" s="518">
        <f>+[60]PGE!DO10</f>
        <v>0</v>
      </c>
      <c r="DR25" s="518">
        <f>+[60]PGE!DP10</f>
        <v>0</v>
      </c>
      <c r="DS25" s="518">
        <f>+[60]PGE!DQ10</f>
        <v>0</v>
      </c>
      <c r="DT25" s="518">
        <f>+[60]PGE!DR10</f>
        <v>0</v>
      </c>
      <c r="DU25" s="518">
        <f>+[60]PGE!DS10</f>
        <v>0</v>
      </c>
      <c r="DV25" s="518">
        <f>+[60]PGE!DT10</f>
        <v>0</v>
      </c>
      <c r="DW25" s="518">
        <f t="shared" si="8"/>
        <v>0</v>
      </c>
      <c r="DX25" s="519"/>
      <c r="DY25" s="518">
        <f>+[60]PGE!DU10</f>
        <v>0</v>
      </c>
      <c r="DZ25" s="518">
        <f>+[60]PGE!DV10</f>
        <v>0</v>
      </c>
      <c r="EA25" s="518">
        <f>+[60]PGE!DW10</f>
        <v>0</v>
      </c>
      <c r="EB25" s="518">
        <f>+[60]PGE!DX10</f>
        <v>0</v>
      </c>
      <c r="EC25" s="518">
        <f>+[60]PGE!DY10</f>
        <v>0</v>
      </c>
      <c r="ED25" s="518">
        <f>+[60]PGE!DZ10</f>
        <v>0</v>
      </c>
      <c r="EE25" s="518">
        <f>+[60]PGE!EA10</f>
        <v>0</v>
      </c>
      <c r="EF25" s="518">
        <f>+[60]PGE!EB10</f>
        <v>0</v>
      </c>
      <c r="EG25" s="518">
        <f>+[60]PGE!EC10</f>
        <v>0</v>
      </c>
      <c r="EH25" s="518">
        <f>+[60]PGE!ED10</f>
        <v>0</v>
      </c>
      <c r="EI25" s="518">
        <f>+[60]PGE!EE10</f>
        <v>0</v>
      </c>
      <c r="EJ25" s="518">
        <f>+[60]PGE!EF10</f>
        <v>0</v>
      </c>
      <c r="EK25" s="518">
        <f t="shared" si="9"/>
        <v>0</v>
      </c>
      <c r="EL25" s="519"/>
      <c r="EM25" s="518">
        <f>+[60]PGE!EG10</f>
        <v>0</v>
      </c>
      <c r="EN25" s="518">
        <f>+[60]PGE!EH10</f>
        <v>0</v>
      </c>
      <c r="EO25" s="518">
        <f>+[60]PGE!EI10</f>
        <v>0.2</v>
      </c>
      <c r="EP25" s="518">
        <f>+[60]PGE!EJ10</f>
        <v>0</v>
      </c>
      <c r="EQ25" s="518">
        <f>+[60]PGE!EK10</f>
        <v>0</v>
      </c>
      <c r="ER25" s="518">
        <f>+[60]PGE!EL10</f>
        <v>1.5720535099999999</v>
      </c>
      <c r="ES25" s="518">
        <f>+[60]PGE!EM10</f>
        <v>0</v>
      </c>
      <c r="ET25" s="518">
        <f>+[60]PGE!EN10</f>
        <v>0</v>
      </c>
      <c r="EU25" s="518">
        <f>+[60]PGE!EO10</f>
        <v>0</v>
      </c>
      <c r="EV25" s="518">
        <f>+[60]PGE!EP10</f>
        <v>0</v>
      </c>
      <c r="EW25" s="518">
        <f>+[60]PGE!EQ10</f>
        <v>0</v>
      </c>
      <c r="EX25" s="518">
        <f>+[60]PGE!ER10</f>
        <v>0</v>
      </c>
      <c r="EY25" s="518">
        <f t="shared" si="10"/>
        <v>1.7720535099999999</v>
      </c>
      <c r="EZ25" s="519"/>
      <c r="FA25" s="518">
        <f>+[60]PGE!ES10</f>
        <v>0</v>
      </c>
      <c r="FB25" s="518">
        <f>+[60]PGE!ET10</f>
        <v>0</v>
      </c>
      <c r="FC25" s="518">
        <f>+[60]PGE!EU10</f>
        <v>0</v>
      </c>
      <c r="FD25" s="518">
        <f>+[60]PGE!EV10</f>
        <v>0</v>
      </c>
      <c r="FE25" s="518">
        <f>+[60]PGE!EW10</f>
        <v>0</v>
      </c>
      <c r="FF25" s="518">
        <f>+[60]PGE!EX10</f>
        <v>0</v>
      </c>
      <c r="FG25" s="518">
        <f>+[60]PGE!EY10</f>
        <v>0</v>
      </c>
      <c r="FH25" s="518">
        <f>+[60]PGE!EZ10</f>
        <v>0</v>
      </c>
      <c r="FI25" s="518">
        <f>+[60]PGE!FA10</f>
        <v>0</v>
      </c>
      <c r="FJ25" s="518">
        <f>+[60]PGE!FB10</f>
        <v>0</v>
      </c>
      <c r="FK25" s="518">
        <f>+[60]PGE!FC10</f>
        <v>0</v>
      </c>
      <c r="FL25" s="518">
        <f>+[60]PGE!FD10</f>
        <v>0</v>
      </c>
      <c r="FM25" s="518">
        <f t="shared" si="11"/>
        <v>0</v>
      </c>
    </row>
    <row r="26" spans="2:169" ht="15.75" x14ac:dyDescent="0.25">
      <c r="B26" s="696" t="s">
        <v>36</v>
      </c>
      <c r="C26" s="518">
        <f>+[60]PGE!Q11</f>
        <v>0</v>
      </c>
      <c r="D26" s="518">
        <f>+[60]PGE!R11</f>
        <v>0</v>
      </c>
      <c r="E26" s="518">
        <f>+[60]PGE!S11</f>
        <v>0</v>
      </c>
      <c r="F26" s="518">
        <f>+[60]PGE!T11</f>
        <v>0</v>
      </c>
      <c r="G26" s="518">
        <f>+[60]PGE!U11</f>
        <v>0</v>
      </c>
      <c r="H26" s="518">
        <f>+[60]PGE!V11</f>
        <v>0</v>
      </c>
      <c r="I26" s="518">
        <f>+[60]PGE!W11</f>
        <v>0</v>
      </c>
      <c r="J26" s="518">
        <f>+[60]PGE!X11</f>
        <v>0</v>
      </c>
      <c r="K26" s="518">
        <f>+[60]PGE!Y11</f>
        <v>0</v>
      </c>
      <c r="L26" s="518">
        <f>+[60]PGE!Z11</f>
        <v>0</v>
      </c>
      <c r="M26" s="518">
        <f>+[60]PGE!AA11</f>
        <v>0</v>
      </c>
      <c r="N26" s="518">
        <f>+[60]PGE!AB11</f>
        <v>0</v>
      </c>
      <c r="O26" s="518">
        <f t="shared" si="0"/>
        <v>0</v>
      </c>
      <c r="P26" s="519"/>
      <c r="Q26" s="518">
        <f>+[60]PGE!AC11</f>
        <v>0</v>
      </c>
      <c r="R26" s="518">
        <f>+[60]PGE!AD11</f>
        <v>0</v>
      </c>
      <c r="S26" s="518">
        <f>+[60]PGE!AE11</f>
        <v>0</v>
      </c>
      <c r="T26" s="518">
        <f>+[60]PGE!AF11</f>
        <v>0</v>
      </c>
      <c r="U26" s="518">
        <f>+[60]PGE!AG11</f>
        <v>0</v>
      </c>
      <c r="V26" s="518">
        <f>+[60]PGE!AH11</f>
        <v>0</v>
      </c>
      <c r="W26" s="518">
        <f>+[60]PGE!AI11</f>
        <v>0</v>
      </c>
      <c r="X26" s="518">
        <f>+[60]PGE!AJ11</f>
        <v>0</v>
      </c>
      <c r="Y26" s="518">
        <f>+[60]PGE!AK11</f>
        <v>617.57866200000001</v>
      </c>
      <c r="Z26" s="518">
        <f>+[60]PGE!AL11</f>
        <v>0</v>
      </c>
      <c r="AA26" s="518">
        <f>+[60]PGE!AM11</f>
        <v>0</v>
      </c>
      <c r="AB26" s="518">
        <f>+[60]PGE!AN11</f>
        <v>0</v>
      </c>
      <c r="AC26" s="518">
        <f t="shared" si="1"/>
        <v>617.57866200000001</v>
      </c>
      <c r="AD26" s="519"/>
      <c r="AE26" s="518">
        <f>+[60]PGE!AO11</f>
        <v>0</v>
      </c>
      <c r="AF26" s="518">
        <f>+[60]PGE!AP11</f>
        <v>0</v>
      </c>
      <c r="AG26" s="518">
        <f>+[60]PGE!AQ11</f>
        <v>0</v>
      </c>
      <c r="AH26" s="518">
        <f>+[60]PGE!AR11</f>
        <v>0</v>
      </c>
      <c r="AI26" s="518">
        <f>+[60]PGE!AS11</f>
        <v>0</v>
      </c>
      <c r="AJ26" s="518">
        <f>+[60]PGE!AT11</f>
        <v>0</v>
      </c>
      <c r="AK26" s="518">
        <f>+[60]PGE!AU11</f>
        <v>0</v>
      </c>
      <c r="AL26" s="518">
        <f>+[60]PGE!AV11</f>
        <v>0</v>
      </c>
      <c r="AM26" s="518">
        <f>+[60]PGE!AW11</f>
        <v>0</v>
      </c>
      <c r="AN26" s="518">
        <f>+[60]PGE!AX11</f>
        <v>0</v>
      </c>
      <c r="AO26" s="518">
        <f>+[60]PGE!AY11</f>
        <v>0</v>
      </c>
      <c r="AP26" s="518">
        <f>+[60]PGE!AZ11</f>
        <v>0</v>
      </c>
      <c r="AQ26" s="518">
        <f t="shared" si="2"/>
        <v>0</v>
      </c>
      <c r="AR26" s="519"/>
      <c r="AS26" s="518">
        <f>+[60]PGE!BA11</f>
        <v>0</v>
      </c>
      <c r="AT26" s="518">
        <f>+[60]PGE!BB11</f>
        <v>0</v>
      </c>
      <c r="AU26" s="518">
        <f>+[60]PGE!BC11</f>
        <v>0</v>
      </c>
      <c r="AV26" s="518">
        <f>+[60]PGE!BD11</f>
        <v>0</v>
      </c>
      <c r="AW26" s="518">
        <f>+[60]PGE!BE11</f>
        <v>0</v>
      </c>
      <c r="AX26" s="518">
        <f>+[60]PGE!BF11</f>
        <v>0</v>
      </c>
      <c r="AY26" s="518">
        <f>+[60]PGE!BG11</f>
        <v>0</v>
      </c>
      <c r="AZ26" s="518">
        <f>+[60]PGE!BH11</f>
        <v>0</v>
      </c>
      <c r="BA26" s="518">
        <f>+[60]PGE!BI11</f>
        <v>0</v>
      </c>
      <c r="BB26" s="518">
        <f>+[60]PGE!BJ11</f>
        <v>0</v>
      </c>
      <c r="BC26" s="518">
        <f>+[60]PGE!BK11</f>
        <v>0</v>
      </c>
      <c r="BD26" s="518">
        <f>+[60]PGE!BL11</f>
        <v>0</v>
      </c>
      <c r="BE26" s="518">
        <f t="shared" si="3"/>
        <v>0</v>
      </c>
      <c r="BF26" s="519"/>
      <c r="BG26" s="518">
        <f>+[60]PGE!BM11</f>
        <v>0</v>
      </c>
      <c r="BH26" s="518">
        <f>+[60]PGE!BN11</f>
        <v>0</v>
      </c>
      <c r="BI26" s="518">
        <f>+[60]PGE!BO11</f>
        <v>0</v>
      </c>
      <c r="BJ26" s="518">
        <f>+[60]PGE!BP11</f>
        <v>0</v>
      </c>
      <c r="BK26" s="518">
        <f>+[60]PGE!BQ11</f>
        <v>0</v>
      </c>
      <c r="BL26" s="518">
        <f>+[60]PGE!BR11</f>
        <v>0</v>
      </c>
      <c r="BM26" s="518">
        <f>+[60]PGE!BS11</f>
        <v>0</v>
      </c>
      <c r="BN26" s="518">
        <f>+[60]PGE!BT11</f>
        <v>0</v>
      </c>
      <c r="BO26" s="518">
        <f>+[60]PGE!BU11</f>
        <v>0</v>
      </c>
      <c r="BP26" s="518">
        <f>+[60]PGE!BV11</f>
        <v>0</v>
      </c>
      <c r="BQ26" s="518">
        <f>+[60]PGE!BW11</f>
        <v>0</v>
      </c>
      <c r="BR26" s="518">
        <f>+[60]PGE!BX11</f>
        <v>0</v>
      </c>
      <c r="BS26" s="518">
        <f t="shared" si="4"/>
        <v>0</v>
      </c>
      <c r="BT26" s="519"/>
      <c r="BU26" s="518">
        <f>+[60]PGE!BY11</f>
        <v>0</v>
      </c>
      <c r="BV26" s="518">
        <f>+[60]PGE!BZ11</f>
        <v>0</v>
      </c>
      <c r="BW26" s="518">
        <f>+[60]PGE!CA11</f>
        <v>0</v>
      </c>
      <c r="BX26" s="518">
        <f>+[60]PGE!CB11</f>
        <v>0</v>
      </c>
      <c r="BY26" s="518">
        <f>+[60]PGE!CC11</f>
        <v>0</v>
      </c>
      <c r="BZ26" s="518">
        <f>+[60]PGE!CD11</f>
        <v>0</v>
      </c>
      <c r="CA26" s="518">
        <f>+[60]PGE!CE11</f>
        <v>368.8</v>
      </c>
      <c r="CB26" s="518">
        <f>+[60]PGE!CF11</f>
        <v>0</v>
      </c>
      <c r="CC26" s="518">
        <f>+[60]PGE!CG11</f>
        <v>0</v>
      </c>
      <c r="CD26" s="518">
        <f>+[60]PGE!CH11</f>
        <v>0</v>
      </c>
      <c r="CE26" s="518">
        <f>+[60]PGE!CI11</f>
        <v>0</v>
      </c>
      <c r="CF26" s="518">
        <f>+[60]PGE!CJ11</f>
        <v>0</v>
      </c>
      <c r="CG26" s="518">
        <f t="shared" si="5"/>
        <v>368.8</v>
      </c>
      <c r="CH26" s="519"/>
      <c r="CI26" s="518">
        <f>+[60]PGE!CK11</f>
        <v>0</v>
      </c>
      <c r="CJ26" s="518">
        <f>+[60]PGE!CL11</f>
        <v>0</v>
      </c>
      <c r="CK26" s="518">
        <f>+[60]PGE!CM11</f>
        <v>0</v>
      </c>
      <c r="CL26" s="518">
        <f>+[60]PGE!CN11</f>
        <v>0</v>
      </c>
      <c r="CM26" s="518">
        <f>+[60]PGE!CO11</f>
        <v>0</v>
      </c>
      <c r="CN26" s="518">
        <f>+[60]PGE!CP11</f>
        <v>0</v>
      </c>
      <c r="CO26" s="518">
        <f>+[60]PGE!CQ11</f>
        <v>0</v>
      </c>
      <c r="CP26" s="518">
        <f>+[60]PGE!CR11</f>
        <v>0</v>
      </c>
      <c r="CQ26" s="518">
        <f>+[60]PGE!CS11</f>
        <v>0</v>
      </c>
      <c r="CR26" s="518">
        <f>+[60]PGE!CT11</f>
        <v>0</v>
      </c>
      <c r="CS26" s="518">
        <f>+[60]PGE!CU11</f>
        <v>0</v>
      </c>
      <c r="CT26" s="518">
        <f>+[60]PGE!CV11</f>
        <v>0</v>
      </c>
      <c r="CU26" s="518">
        <f t="shared" si="6"/>
        <v>0</v>
      </c>
      <c r="CV26" s="519"/>
      <c r="CW26" s="518">
        <f>+[60]PGE!CW11</f>
        <v>0</v>
      </c>
      <c r="CX26" s="518">
        <f>+[60]PGE!CX11</f>
        <v>0</v>
      </c>
      <c r="CY26" s="518">
        <f>+[60]PGE!CY11</f>
        <v>0</v>
      </c>
      <c r="CZ26" s="518">
        <f>+[60]PGE!CZ11</f>
        <v>0</v>
      </c>
      <c r="DA26" s="518">
        <f>+[60]PGE!DA11</f>
        <v>0</v>
      </c>
      <c r="DB26" s="518">
        <f>+[60]PGE!DB11</f>
        <v>0</v>
      </c>
      <c r="DC26" s="518">
        <f>+[60]PGE!DC11</f>
        <v>0</v>
      </c>
      <c r="DD26" s="518">
        <f>+[60]PGE!DD11</f>
        <v>0</v>
      </c>
      <c r="DE26" s="518">
        <f>+[60]PGE!DE11</f>
        <v>0</v>
      </c>
      <c r="DF26" s="518">
        <f>+[60]PGE!DF11</f>
        <v>0</v>
      </c>
      <c r="DG26" s="518">
        <f>+[60]PGE!DG11</f>
        <v>0</v>
      </c>
      <c r="DH26" s="518">
        <f>+[60]PGE!DH11</f>
        <v>0</v>
      </c>
      <c r="DI26" s="518">
        <f t="shared" si="7"/>
        <v>0</v>
      </c>
      <c r="DJ26" s="519"/>
      <c r="DK26" s="518">
        <f>+[60]PGE!DI11</f>
        <v>0</v>
      </c>
      <c r="DL26" s="518">
        <f>+[60]PGE!DJ11</f>
        <v>0</v>
      </c>
      <c r="DM26" s="518">
        <f>+[60]PGE!DK11</f>
        <v>0</v>
      </c>
      <c r="DN26" s="518">
        <f>+[60]PGE!DL11</f>
        <v>0</v>
      </c>
      <c r="DO26" s="518">
        <f>+[60]PGE!DM11</f>
        <v>0</v>
      </c>
      <c r="DP26" s="518">
        <f>+[60]PGE!DN11</f>
        <v>0</v>
      </c>
      <c r="DQ26" s="518">
        <f>+[60]PGE!DO11</f>
        <v>0</v>
      </c>
      <c r="DR26" s="518">
        <f>+[60]PGE!DP11</f>
        <v>0</v>
      </c>
      <c r="DS26" s="518">
        <f>+[60]PGE!DQ11</f>
        <v>0</v>
      </c>
      <c r="DT26" s="518">
        <f>+[60]PGE!DR11</f>
        <v>308</v>
      </c>
      <c r="DU26" s="518">
        <f>+[60]PGE!DS11</f>
        <v>0</v>
      </c>
      <c r="DV26" s="518">
        <f>+[60]PGE!DT11</f>
        <v>0</v>
      </c>
      <c r="DW26" s="518">
        <f t="shared" si="8"/>
        <v>308</v>
      </c>
      <c r="DX26" s="519"/>
      <c r="DY26" s="518">
        <f>+[60]PGE!DU11</f>
        <v>0</v>
      </c>
      <c r="DZ26" s="518">
        <f>+[60]PGE!DV11</f>
        <v>0</v>
      </c>
      <c r="EA26" s="518">
        <f>+[60]PGE!DW11</f>
        <v>0</v>
      </c>
      <c r="EB26" s="518">
        <f>+[60]PGE!DX11</f>
        <v>0</v>
      </c>
      <c r="EC26" s="518">
        <f>+[60]PGE!DY11</f>
        <v>0</v>
      </c>
      <c r="ED26" s="518">
        <f>+[60]PGE!DZ11</f>
        <v>0</v>
      </c>
      <c r="EE26" s="518">
        <f>+[60]PGE!EA11</f>
        <v>0</v>
      </c>
      <c r="EF26" s="518">
        <f>+[60]PGE!EB11</f>
        <v>0</v>
      </c>
      <c r="EG26" s="518">
        <f>+[60]PGE!EC11</f>
        <v>0</v>
      </c>
      <c r="EH26" s="518">
        <f>+[60]PGE!ED11</f>
        <v>0</v>
      </c>
      <c r="EI26" s="518">
        <f>+[60]PGE!EE11</f>
        <v>0</v>
      </c>
      <c r="EJ26" s="518">
        <f>+[60]PGE!EF11</f>
        <v>0</v>
      </c>
      <c r="EK26" s="518">
        <f t="shared" si="9"/>
        <v>0</v>
      </c>
      <c r="EL26" s="519"/>
      <c r="EM26" s="518">
        <f>+[60]PGE!EG11</f>
        <v>0</v>
      </c>
      <c r="EN26" s="518">
        <f>+[60]PGE!EH11</f>
        <v>0</v>
      </c>
      <c r="EO26" s="518">
        <f>+[60]PGE!EI11</f>
        <v>0</v>
      </c>
      <c r="EP26" s="518">
        <f>+[60]PGE!EJ11</f>
        <v>0</v>
      </c>
      <c r="EQ26" s="518">
        <f>+[60]PGE!EK11</f>
        <v>0</v>
      </c>
      <c r="ER26" s="518">
        <f>+[60]PGE!EL11</f>
        <v>0</v>
      </c>
      <c r="ES26" s="518">
        <f>+[60]PGE!EM11</f>
        <v>0</v>
      </c>
      <c r="ET26" s="518">
        <f>+[60]PGE!EN11</f>
        <v>0</v>
      </c>
      <c r="EU26" s="518">
        <f>+[60]PGE!EO11</f>
        <v>0</v>
      </c>
      <c r="EV26" s="518">
        <f>+[60]PGE!EP11</f>
        <v>0</v>
      </c>
      <c r="EW26" s="518">
        <f>+[60]PGE!EQ11</f>
        <v>0</v>
      </c>
      <c r="EX26" s="518">
        <f>+[60]PGE!ER11</f>
        <v>0</v>
      </c>
      <c r="EY26" s="518">
        <f t="shared" si="10"/>
        <v>0</v>
      </c>
      <c r="EZ26" s="519"/>
      <c r="FA26" s="518">
        <f>+[60]PGE!ES11</f>
        <v>0</v>
      </c>
      <c r="FB26" s="518">
        <f>+[60]PGE!ET11</f>
        <v>0</v>
      </c>
      <c r="FC26" s="518">
        <f>+[60]PGE!EU11</f>
        <v>0</v>
      </c>
      <c r="FD26" s="518">
        <f>+[60]PGE!EV11</f>
        <v>0</v>
      </c>
      <c r="FE26" s="518">
        <f>+[60]PGE!EW11</f>
        <v>0</v>
      </c>
      <c r="FF26" s="518">
        <f>+[60]PGE!EX11</f>
        <v>0</v>
      </c>
      <c r="FG26" s="518">
        <f>+[60]PGE!EY11</f>
        <v>0</v>
      </c>
      <c r="FH26" s="518">
        <f>+[60]PGE!EZ11</f>
        <v>308</v>
      </c>
      <c r="FI26" s="518">
        <f>+[60]PGE!FA11</f>
        <v>0</v>
      </c>
      <c r="FJ26" s="518">
        <f>+[60]PGE!FB11</f>
        <v>0</v>
      </c>
      <c r="FK26" s="518">
        <f>+[60]PGE!FC11</f>
        <v>0</v>
      </c>
      <c r="FL26" s="518">
        <f>+[60]PGE!FD11</f>
        <v>0</v>
      </c>
      <c r="FM26" s="518">
        <f t="shared" si="11"/>
        <v>308</v>
      </c>
    </row>
    <row r="27" spans="2:169" ht="15.75" x14ac:dyDescent="0.25">
      <c r="B27" s="696" t="s">
        <v>23</v>
      </c>
      <c r="C27" s="518">
        <f>+[60]PGE!Q12+[62]Desembolsos!S154</f>
        <v>0</v>
      </c>
      <c r="D27" s="518">
        <f>+[60]PGE!R12+[62]Desembolsos!T154</f>
        <v>0</v>
      </c>
      <c r="E27" s="518">
        <f>+[60]PGE!S12+[62]Desembolsos!U154</f>
        <v>0</v>
      </c>
      <c r="F27" s="518">
        <f>+[60]PGE!T12+[62]Desembolsos!V154</f>
        <v>0</v>
      </c>
      <c r="G27" s="518">
        <f>+[60]PGE!U12+[62]Desembolsos!W154</f>
        <v>0</v>
      </c>
      <c r="H27" s="518">
        <f>+[60]PGE!V12+[62]Desembolsos!X154</f>
        <v>0</v>
      </c>
      <c r="I27" s="518">
        <f>+[60]PGE!W12+[62]Desembolsos!Y154</f>
        <v>0</v>
      </c>
      <c r="J27" s="518">
        <f>+[60]PGE!X12+[62]Desembolsos!Z154</f>
        <v>0</v>
      </c>
      <c r="K27" s="518">
        <f>+[60]PGE!Y12+[62]Desembolsos!AA154</f>
        <v>0</v>
      </c>
      <c r="L27" s="518">
        <f>+[60]PGE!Z12+[62]Desembolsos!AB154</f>
        <v>0</v>
      </c>
      <c r="M27" s="518">
        <f>+[60]PGE!AA12+[62]Desembolsos!AC154</f>
        <v>0</v>
      </c>
      <c r="N27" s="518">
        <f>+[60]PGE!AB12+[62]Desembolsos!AD154</f>
        <v>0</v>
      </c>
      <c r="O27" s="518">
        <f t="shared" si="0"/>
        <v>0</v>
      </c>
      <c r="P27" s="519"/>
      <c r="Q27" s="518">
        <f>+[60]PGE!AC12+[62]Desembolsos!AE154</f>
        <v>0</v>
      </c>
      <c r="R27" s="518">
        <f>+[60]PGE!AD12+[62]Desembolsos!AF154</f>
        <v>0</v>
      </c>
      <c r="S27" s="518">
        <f>+[60]PGE!AE12+[62]Desembolsos!AG154</f>
        <v>0</v>
      </c>
      <c r="T27" s="518">
        <f>+[60]PGE!AF12+[62]Desembolsos!AH154</f>
        <v>0</v>
      </c>
      <c r="U27" s="518">
        <f>+[60]PGE!AG12+[62]Desembolsos!AI154</f>
        <v>0</v>
      </c>
      <c r="V27" s="518">
        <f>+[60]PGE!AH12+[62]Desembolsos!AJ154</f>
        <v>0</v>
      </c>
      <c r="W27" s="518">
        <f>+[60]PGE!AI12+[62]Desembolsos!AK154</f>
        <v>0</v>
      </c>
      <c r="X27" s="518">
        <f>+[60]PGE!AJ12+[62]Desembolsos!AL154</f>
        <v>0</v>
      </c>
      <c r="Y27" s="518">
        <f>+[60]PGE!AK12+[62]Desembolsos!AM154</f>
        <v>0</v>
      </c>
      <c r="Z27" s="518">
        <f>+[60]PGE!AL12+[62]Desembolsos!AN154</f>
        <v>0</v>
      </c>
      <c r="AA27" s="518">
        <f>+[60]PGE!AM12+[62]Desembolsos!AO154</f>
        <v>0</v>
      </c>
      <c r="AB27" s="518">
        <f>+[60]PGE!AN12+[62]Desembolsos!AP154</f>
        <v>0</v>
      </c>
      <c r="AC27" s="518">
        <f t="shared" si="1"/>
        <v>0</v>
      </c>
      <c r="AD27" s="519"/>
      <c r="AE27" s="518">
        <f>+[60]PGE!AO12+[62]Desembolsos!AQ154</f>
        <v>0</v>
      </c>
      <c r="AF27" s="518">
        <f>+[60]PGE!AP12+[62]Desembolsos!AR154</f>
        <v>0</v>
      </c>
      <c r="AG27" s="518">
        <f>+[60]PGE!AQ12+[62]Desembolsos!AS154</f>
        <v>0</v>
      </c>
      <c r="AH27" s="518">
        <f>+[60]PGE!AR12+[62]Desembolsos!AT154</f>
        <v>0</v>
      </c>
      <c r="AI27" s="518">
        <f>+[60]PGE!AS12+[62]Desembolsos!AU154</f>
        <v>0</v>
      </c>
      <c r="AJ27" s="518">
        <f>+[60]PGE!AT12+[62]Desembolsos!AV154</f>
        <v>0</v>
      </c>
      <c r="AK27" s="518">
        <f>+[60]PGE!AU12+[62]Desembolsos!AW154</f>
        <v>0</v>
      </c>
      <c r="AL27" s="518">
        <f>+[60]PGE!AV12+[62]Desembolsos!AX154</f>
        <v>0</v>
      </c>
      <c r="AM27" s="518">
        <f>+[60]PGE!AW12+[62]Desembolsos!AY154</f>
        <v>0</v>
      </c>
      <c r="AN27" s="518">
        <f>+[60]PGE!AX12+[62]Desembolsos!AZ154</f>
        <v>0</v>
      </c>
      <c r="AO27" s="518">
        <f>+[60]PGE!AY12+[62]Desembolsos!BA154</f>
        <v>0</v>
      </c>
      <c r="AP27" s="518">
        <f>+[60]PGE!AZ12+[62]Desembolsos!BB154</f>
        <v>0</v>
      </c>
      <c r="AQ27" s="518">
        <f t="shared" si="2"/>
        <v>0</v>
      </c>
      <c r="AR27" s="519"/>
      <c r="AS27" s="518">
        <f>+[60]PGE!BA12+[62]Desembolsos!BC154</f>
        <v>0</v>
      </c>
      <c r="AT27" s="518">
        <f>+[60]PGE!BB12+[62]Desembolsos!BD154</f>
        <v>0</v>
      </c>
      <c r="AU27" s="518">
        <f>+[60]PGE!BC12+[62]Desembolsos!BE154</f>
        <v>0</v>
      </c>
      <c r="AV27" s="518">
        <f>+[60]PGE!BD12+[62]Desembolsos!BF154</f>
        <v>0</v>
      </c>
      <c r="AW27" s="518">
        <f>+[60]PGE!BE12+[62]Desembolsos!BG154</f>
        <v>0</v>
      </c>
      <c r="AX27" s="518">
        <f>+[60]PGE!BF12+[62]Desembolsos!BH154</f>
        <v>0</v>
      </c>
      <c r="AY27" s="518">
        <f>+[60]PGE!BG12+[62]Desembolsos!BI154</f>
        <v>0</v>
      </c>
      <c r="AZ27" s="518">
        <f>+[60]PGE!BH12+[62]Desembolsos!BJ154</f>
        <v>0</v>
      </c>
      <c r="BA27" s="518">
        <f>+[60]PGE!BI12+[62]Desembolsos!BK154</f>
        <v>0</v>
      </c>
      <c r="BB27" s="518">
        <f>+[60]PGE!BJ12+[62]Desembolsos!BL154</f>
        <v>0</v>
      </c>
      <c r="BC27" s="518">
        <f>+[60]PGE!BK12+[62]Desembolsos!BM154</f>
        <v>0</v>
      </c>
      <c r="BD27" s="518">
        <f>+[60]PGE!BL12+[62]Desembolsos!BN154</f>
        <v>0</v>
      </c>
      <c r="BE27" s="518">
        <f t="shared" si="3"/>
        <v>0</v>
      </c>
      <c r="BF27" s="519"/>
      <c r="BG27" s="518">
        <f>+[60]PGE!BM12+[62]Desembolsos!BO154</f>
        <v>0</v>
      </c>
      <c r="BH27" s="518">
        <f>+[60]PGE!BN12+[62]Desembolsos!BP154</f>
        <v>0</v>
      </c>
      <c r="BI27" s="518">
        <f>+[60]PGE!BO12+[62]Desembolsos!BQ154</f>
        <v>0</v>
      </c>
      <c r="BJ27" s="518">
        <f>+[60]PGE!BP12+[62]Desembolsos!BR154</f>
        <v>0</v>
      </c>
      <c r="BK27" s="518">
        <f>+[60]PGE!BQ12+[62]Desembolsos!BS154</f>
        <v>0</v>
      </c>
      <c r="BL27" s="518">
        <f>+[60]PGE!BR12+[62]Desembolsos!BT154</f>
        <v>0</v>
      </c>
      <c r="BM27" s="518">
        <f>+[60]PGE!BS12+[62]Desembolsos!BU154</f>
        <v>0</v>
      </c>
      <c r="BN27" s="518">
        <f>+[60]PGE!BT12+[62]Desembolsos!BV154</f>
        <v>0</v>
      </c>
      <c r="BO27" s="518">
        <f>+[60]PGE!BU12+[62]Desembolsos!BW154</f>
        <v>0</v>
      </c>
      <c r="BP27" s="518">
        <f>+[60]PGE!BV12+[62]Desembolsos!BX154</f>
        <v>0</v>
      </c>
      <c r="BQ27" s="518">
        <f>+[60]PGE!BW12+[62]Desembolsos!BY154</f>
        <v>0</v>
      </c>
      <c r="BR27" s="518">
        <f>+[60]PGE!BX12+[62]Desembolsos!BZ154</f>
        <v>0</v>
      </c>
      <c r="BS27" s="518">
        <f t="shared" si="4"/>
        <v>0</v>
      </c>
      <c r="BT27" s="519"/>
      <c r="BU27" s="518">
        <f>+[60]PGE!BY12+[62]Desembolsos!CA154</f>
        <v>0</v>
      </c>
      <c r="BV27" s="518">
        <f>+[60]PGE!BZ12+[62]Desembolsos!CB154</f>
        <v>0</v>
      </c>
      <c r="BW27" s="518">
        <f>+[60]PGE!CA12+[62]Desembolsos!CC154</f>
        <v>0</v>
      </c>
      <c r="BX27" s="518">
        <f>+[60]PGE!CB12+[62]Desembolsos!CD154</f>
        <v>0</v>
      </c>
      <c r="BY27" s="518">
        <f>+[60]PGE!CC12+[62]Desembolsos!CE154</f>
        <v>0</v>
      </c>
      <c r="BZ27" s="518">
        <f>+[60]PGE!CD12+[62]Desembolsos!CF154</f>
        <v>0</v>
      </c>
      <c r="CA27" s="518">
        <f>+[60]PGE!CE12+[62]Desembolsos!CG154</f>
        <v>0</v>
      </c>
      <c r="CB27" s="518">
        <f>+[60]PGE!CF12+[62]Desembolsos!CH154</f>
        <v>0</v>
      </c>
      <c r="CC27" s="518">
        <f>+[60]PGE!CG12+[62]Desembolsos!CI154</f>
        <v>0</v>
      </c>
      <c r="CD27" s="518">
        <f>+[60]PGE!CH12+[62]Desembolsos!CJ154</f>
        <v>0</v>
      </c>
      <c r="CE27" s="518">
        <f>+[60]PGE!CI12+[62]Desembolsos!CK154</f>
        <v>0</v>
      </c>
      <c r="CF27" s="518">
        <f>+[60]PGE!CJ12+[62]Desembolsos!CL154</f>
        <v>0</v>
      </c>
      <c r="CG27" s="518">
        <f t="shared" si="5"/>
        <v>0</v>
      </c>
      <c r="CH27" s="519"/>
      <c r="CI27" s="518">
        <f>+[60]PGE!CK12+[62]Desembolsos!CM154</f>
        <v>0</v>
      </c>
      <c r="CJ27" s="518">
        <f>+[60]PGE!CL12+[62]Desembolsos!CN154</f>
        <v>0</v>
      </c>
      <c r="CK27" s="518">
        <f>+[60]PGE!CM12+[62]Desembolsos!CO154</f>
        <v>651.68227542</v>
      </c>
      <c r="CL27" s="518">
        <f>+[60]PGE!CN12+[62]Desembolsos!CP154</f>
        <v>0</v>
      </c>
      <c r="CM27" s="518">
        <f>+[60]PGE!CO12+[62]Desembolsos!CQ154</f>
        <v>0</v>
      </c>
      <c r="CN27" s="518">
        <f>+[60]PGE!CP12+[62]Desembolsos!CR154</f>
        <v>0</v>
      </c>
      <c r="CO27" s="518">
        <f>+[60]PGE!CQ12+[62]Desembolsos!CS154</f>
        <v>251.14171121000001</v>
      </c>
      <c r="CP27" s="518">
        <f>+[60]PGE!CR12+[62]Desembolsos!CT154</f>
        <v>0</v>
      </c>
      <c r="CQ27" s="518">
        <f>+[60]PGE!CS12+[62]Desembolsos!CU154</f>
        <v>0</v>
      </c>
      <c r="CR27" s="518">
        <f>+[60]PGE!CT12+[62]Desembolsos!CV154</f>
        <v>0</v>
      </c>
      <c r="CS27" s="518">
        <f>+[60]PGE!CU12+[62]Desembolsos!CW154</f>
        <v>0</v>
      </c>
      <c r="CT27" s="518">
        <f>+[60]PGE!CV12+[62]Desembolsos!CX154</f>
        <v>498.36957417999997</v>
      </c>
      <c r="CU27" s="518">
        <f t="shared" si="6"/>
        <v>1401.19356081</v>
      </c>
      <c r="CV27" s="519"/>
      <c r="CW27" s="518">
        <f>+[60]PGE!CW12+[62]Desembolsos!CY154</f>
        <v>0</v>
      </c>
      <c r="CX27" s="518">
        <f>+[60]PGE!CX12+[62]Desembolsos!CZ154</f>
        <v>0</v>
      </c>
      <c r="CY27" s="518">
        <f>+[60]PGE!CY12+[62]Desembolsos!DA154</f>
        <v>0</v>
      </c>
      <c r="CZ27" s="518">
        <f>+[60]PGE!CZ12+[62]Desembolsos!DB154</f>
        <v>0</v>
      </c>
      <c r="DA27" s="518">
        <f>+[60]PGE!DA12+[62]Desembolsos!DC154</f>
        <v>643.12758874999997</v>
      </c>
      <c r="DB27" s="518">
        <f>+[60]PGE!DB12+[62]Desembolsos!DD154</f>
        <v>0</v>
      </c>
      <c r="DC27" s="518">
        <f>+[60]PGE!DC12+[62]Desembolsos!DE154</f>
        <v>0</v>
      </c>
      <c r="DD27" s="518">
        <f>+[60]PGE!DD12+[62]Desembolsos!DF154</f>
        <v>0</v>
      </c>
      <c r="DE27" s="518">
        <f>+[60]PGE!DE12+[62]Desembolsos!DG154</f>
        <v>0</v>
      </c>
      <c r="DF27" s="518">
        <f>+[60]PGE!DF12+[62]Desembolsos!DH154</f>
        <v>1998.7757486799999</v>
      </c>
      <c r="DG27" s="518">
        <f>+[60]PGE!DG12+[62]Desembolsos!DI154</f>
        <v>0</v>
      </c>
      <c r="DH27" s="518">
        <f>+[60]PGE!DH12+[62]Desembolsos!DJ154</f>
        <v>2041.0412074999999</v>
      </c>
      <c r="DI27" s="518">
        <f t="shared" si="7"/>
        <v>4682.9445449300001</v>
      </c>
      <c r="DJ27" s="519"/>
      <c r="DK27" s="518">
        <f>+[60]PGE!DI12+[62]Desembolsos!DK154</f>
        <v>0</v>
      </c>
      <c r="DL27" s="518">
        <f>+[60]PGE!DJ12+[62]Desembolsos!DL154</f>
        <v>0</v>
      </c>
      <c r="DM27" s="518">
        <f>+[60]PGE!DK12+[62]Desembolsos!DM154</f>
        <v>0</v>
      </c>
      <c r="DN27" s="518">
        <f>+[60]PGE!DL12+[62]Desembolsos!DN154</f>
        <v>0</v>
      </c>
      <c r="DO27" s="518">
        <f>+[60]PGE!DM12+[62]Desembolsos!DO154</f>
        <v>0</v>
      </c>
      <c r="DP27" s="518">
        <f>+[60]PGE!DN12+[62]Desembolsos!DP154</f>
        <v>0</v>
      </c>
      <c r="DQ27" s="518">
        <f>+[60]PGE!DO12+[62]Desembolsos!DQ154</f>
        <v>0</v>
      </c>
      <c r="DR27" s="518">
        <f>+[60]PGE!DP12+[62]Desembolsos!DR154</f>
        <v>948.55084828999998</v>
      </c>
      <c r="DS27" s="518">
        <f>+[60]PGE!DQ12+[62]Desembolsos!DS154</f>
        <v>0</v>
      </c>
      <c r="DT27" s="518">
        <f>+[60]PGE!DR12+[62]Desembolsos!DT154</f>
        <v>802.00637407000011</v>
      </c>
      <c r="DU27" s="518">
        <f>+[60]PGE!DS12+[62]Desembolsos!DU154</f>
        <v>0</v>
      </c>
      <c r="DV27" s="518">
        <f>+[60]PGE!DT12+[62]Desembolsos!DV154</f>
        <v>0</v>
      </c>
      <c r="DW27" s="518">
        <f t="shared" si="8"/>
        <v>1750.5572223600002</v>
      </c>
      <c r="DX27" s="519"/>
      <c r="DY27" s="518">
        <f>+[60]PGE!DU12+[62]Desembolsos!DW154</f>
        <v>0</v>
      </c>
      <c r="DZ27" s="518">
        <f>+[60]PGE!DV12+[62]Desembolsos!DX154</f>
        <v>0</v>
      </c>
      <c r="EA27" s="518">
        <f>+[60]PGE!DW12+[62]Desembolsos!DY154</f>
        <v>0</v>
      </c>
      <c r="EB27" s="518">
        <f>+[60]PGE!DX12+[62]Desembolsos!DZ154</f>
        <v>0</v>
      </c>
      <c r="EC27" s="518">
        <f>+[60]PGE!DY12+[62]Desembolsos!EA154</f>
        <v>0</v>
      </c>
      <c r="ED27" s="518">
        <f>+[60]PGE!DZ12+[62]Desembolsos!EB154</f>
        <v>948.53107791000002</v>
      </c>
      <c r="EE27" s="518">
        <f>+[60]PGE!EA12+[62]Desembolsos!EC154</f>
        <v>0</v>
      </c>
      <c r="EF27" s="518">
        <f>+[60]PGE!EB12+[62]Desembolsos!ED154</f>
        <v>0</v>
      </c>
      <c r="EG27" s="518">
        <f>+[60]PGE!EC12+[62]Desembolsos!EE154</f>
        <v>0</v>
      </c>
      <c r="EH27" s="518">
        <f>+[60]PGE!ED12+[62]Desembolsos!EF154</f>
        <v>0</v>
      </c>
      <c r="EI27" s="518">
        <f>+[60]PGE!EE12+[62]Desembolsos!EG154</f>
        <v>0</v>
      </c>
      <c r="EJ27" s="518">
        <f>+[60]PGE!EF12+[62]Desembolsos!EH154</f>
        <v>662.93783795000002</v>
      </c>
      <c r="EK27" s="518">
        <f t="shared" si="9"/>
        <v>1611.4689158599999</v>
      </c>
      <c r="EL27" s="519"/>
      <c r="EM27" s="518">
        <f>+[60]PGE!EG12+[62]Desembolsos!EI154</f>
        <v>0</v>
      </c>
      <c r="EN27" s="518">
        <f>+[60]PGE!EH12+[62]Desembolsos!EJ154</f>
        <v>0</v>
      </c>
      <c r="EO27" s="518">
        <f>+[60]PGE!EI12+[62]Desembolsos!EK154</f>
        <v>0</v>
      </c>
      <c r="EP27" s="518">
        <f>+[60]PGE!EJ12+[62]Desembolsos!EL154</f>
        <v>0</v>
      </c>
      <c r="EQ27" s="518">
        <f>+[60]PGE!EK12+[62]Desembolsos!EM154</f>
        <v>0</v>
      </c>
      <c r="ER27" s="518">
        <f>+[60]PGE!EL12+[62]Desembolsos!EN154</f>
        <v>0</v>
      </c>
      <c r="ES27" s="518">
        <f>+[60]PGE!EM12+[62]Desembolsos!EO154</f>
        <v>0</v>
      </c>
      <c r="ET27" s="518">
        <f>+[60]PGE!EN12+[62]Desembolsos!EP154</f>
        <v>0</v>
      </c>
      <c r="EU27" s="518">
        <f>+[60]PGE!EO12+[62]Desembolsos!EQ154</f>
        <v>0</v>
      </c>
      <c r="EV27" s="518">
        <f>+[60]PGE!EP12+[62]Desembolsos!ER154</f>
        <v>0</v>
      </c>
      <c r="EW27" s="518">
        <f>+[60]PGE!EQ12+[62]Desembolsos!ES154</f>
        <v>0</v>
      </c>
      <c r="EX27" s="518">
        <f>+[60]PGE!ER12+[62]Desembolsos!ET154</f>
        <v>0</v>
      </c>
      <c r="EY27" s="518">
        <f t="shared" si="10"/>
        <v>0</v>
      </c>
      <c r="EZ27" s="519"/>
      <c r="FA27" s="518">
        <f>+[60]PGE!ES12+[62]Desembolsos!EU154</f>
        <v>0</v>
      </c>
      <c r="FB27" s="518">
        <f>+[60]PGE!ET12+[62]Desembolsos!EV154</f>
        <v>0</v>
      </c>
      <c r="FC27" s="518">
        <f>+[60]PGE!EU12+[62]Desembolsos!EW154</f>
        <v>0</v>
      </c>
      <c r="FD27" s="518">
        <f>+[60]PGE!EV12+[62]Desembolsos!EX154</f>
        <v>0</v>
      </c>
      <c r="FE27" s="518">
        <f>+[60]PGE!EW12+[62]Desembolsos!EY154</f>
        <v>0</v>
      </c>
      <c r="FF27" s="518">
        <f>+[60]PGE!EX12+[62]Desembolsos!EZ154</f>
        <v>996.49262125999996</v>
      </c>
      <c r="FG27" s="518">
        <f>+[60]PGE!EY12+[62]Desembolsos!FA154</f>
        <v>0</v>
      </c>
      <c r="FH27" s="518">
        <f>+[60]PGE!EZ12+[62]Desembolsos!FB154</f>
        <v>0</v>
      </c>
      <c r="FI27" s="518">
        <f>+[60]PGE!FA12+[62]Desembolsos!FC154</f>
        <v>0</v>
      </c>
      <c r="FJ27" s="518">
        <f>+[60]PGE!FB12+[62]Desembolsos!FD154</f>
        <v>0</v>
      </c>
      <c r="FK27" s="518">
        <f>+[60]PGE!FC12+[62]Desembolsos!FE154</f>
        <v>0</v>
      </c>
      <c r="FL27" s="518">
        <f>+[60]PGE!FD12+[62]Desembolsos!FF154</f>
        <v>490.56520054000003</v>
      </c>
      <c r="FM27" s="518">
        <f t="shared" si="11"/>
        <v>1487.0578218000001</v>
      </c>
    </row>
    <row r="28" spans="2:169" ht="15.95" customHeight="1" x14ac:dyDescent="0.25">
      <c r="B28" s="697" t="s">
        <v>681</v>
      </c>
      <c r="C28" s="702">
        <f>+[62]Desembolsos!S154</f>
        <v>0</v>
      </c>
      <c r="D28" s="702">
        <f>+[62]Desembolsos!T154</f>
        <v>0</v>
      </c>
      <c r="E28" s="702">
        <f>+[62]Desembolsos!U154</f>
        <v>0</v>
      </c>
      <c r="F28" s="702">
        <f>+[62]Desembolsos!V154</f>
        <v>0</v>
      </c>
      <c r="G28" s="702">
        <f>+[62]Desembolsos!W154</f>
        <v>0</v>
      </c>
      <c r="H28" s="702">
        <f>+[62]Desembolsos!X154</f>
        <v>0</v>
      </c>
      <c r="I28" s="702">
        <f>+[62]Desembolsos!Y154</f>
        <v>0</v>
      </c>
      <c r="J28" s="702">
        <f>+[62]Desembolsos!Z154</f>
        <v>0</v>
      </c>
      <c r="K28" s="702">
        <f>+[62]Desembolsos!AA154</f>
        <v>0</v>
      </c>
      <c r="L28" s="702">
        <f>+[62]Desembolsos!AB154</f>
        <v>0</v>
      </c>
      <c r="M28" s="702">
        <f>+[62]Desembolsos!AC154</f>
        <v>0</v>
      </c>
      <c r="N28" s="702">
        <f>+[62]Desembolsos!AD154</f>
        <v>0</v>
      </c>
      <c r="O28" s="702">
        <f t="shared" si="0"/>
        <v>0</v>
      </c>
      <c r="P28" s="700"/>
      <c r="Q28" s="702">
        <f>+[62]Desembolsos!AE154</f>
        <v>0</v>
      </c>
      <c r="R28" s="702">
        <f>+[62]Desembolsos!AF154</f>
        <v>0</v>
      </c>
      <c r="S28" s="702">
        <f>+[62]Desembolsos!AG154</f>
        <v>0</v>
      </c>
      <c r="T28" s="702">
        <f>+[62]Desembolsos!AH154</f>
        <v>0</v>
      </c>
      <c r="U28" s="702">
        <f>+[62]Desembolsos!AI154</f>
        <v>0</v>
      </c>
      <c r="V28" s="702">
        <f>+[62]Desembolsos!AJ154</f>
        <v>0</v>
      </c>
      <c r="W28" s="702">
        <f>+[62]Desembolsos!AK154</f>
        <v>0</v>
      </c>
      <c r="X28" s="702">
        <f>+[62]Desembolsos!AL154</f>
        <v>0</v>
      </c>
      <c r="Y28" s="702">
        <f>+[62]Desembolsos!AM154</f>
        <v>0</v>
      </c>
      <c r="Z28" s="702">
        <f>+[62]Desembolsos!AN154</f>
        <v>0</v>
      </c>
      <c r="AA28" s="702">
        <f>+[62]Desembolsos!AO154</f>
        <v>0</v>
      </c>
      <c r="AB28" s="702">
        <f>+[62]Desembolsos!AP154</f>
        <v>0</v>
      </c>
      <c r="AC28" s="702">
        <f t="shared" si="1"/>
        <v>0</v>
      </c>
      <c r="AD28" s="700"/>
      <c r="AE28" s="702">
        <f>+[62]Desembolsos!AQ154</f>
        <v>0</v>
      </c>
      <c r="AF28" s="702">
        <f>+[62]Desembolsos!AR154</f>
        <v>0</v>
      </c>
      <c r="AG28" s="702">
        <f>+[62]Desembolsos!AS154</f>
        <v>0</v>
      </c>
      <c r="AH28" s="702">
        <f>+[62]Desembolsos!AT154</f>
        <v>0</v>
      </c>
      <c r="AI28" s="702">
        <f>+[62]Desembolsos!AU154</f>
        <v>0</v>
      </c>
      <c r="AJ28" s="702">
        <f>+[62]Desembolsos!AV154</f>
        <v>0</v>
      </c>
      <c r="AK28" s="702">
        <f>+[62]Desembolsos!AW154</f>
        <v>0</v>
      </c>
      <c r="AL28" s="702">
        <f>+[62]Desembolsos!AX154</f>
        <v>0</v>
      </c>
      <c r="AM28" s="702">
        <f>+[62]Desembolsos!AY154</f>
        <v>0</v>
      </c>
      <c r="AN28" s="702">
        <f>+[62]Desembolsos!AZ154</f>
        <v>0</v>
      </c>
      <c r="AO28" s="702">
        <f>+[62]Desembolsos!BA154</f>
        <v>0</v>
      </c>
      <c r="AP28" s="702">
        <f>+[62]Desembolsos!BB154</f>
        <v>0</v>
      </c>
      <c r="AQ28" s="702">
        <f t="shared" si="2"/>
        <v>0</v>
      </c>
      <c r="AR28" s="700"/>
      <c r="AS28" s="702">
        <f>+[62]Desembolsos!BC154</f>
        <v>0</v>
      </c>
      <c r="AT28" s="702">
        <f>+[62]Desembolsos!BD154</f>
        <v>0</v>
      </c>
      <c r="AU28" s="702">
        <f>+[62]Desembolsos!BE154</f>
        <v>0</v>
      </c>
      <c r="AV28" s="702">
        <f>+[62]Desembolsos!BF154</f>
        <v>0</v>
      </c>
      <c r="AW28" s="702">
        <f>+[62]Desembolsos!BG154</f>
        <v>0</v>
      </c>
      <c r="AX28" s="702">
        <f>+[62]Desembolsos!BH154</f>
        <v>0</v>
      </c>
      <c r="AY28" s="702">
        <f>+[62]Desembolsos!BI154</f>
        <v>0</v>
      </c>
      <c r="AZ28" s="702">
        <f>+[62]Desembolsos!BJ154</f>
        <v>0</v>
      </c>
      <c r="BA28" s="702">
        <f>+[62]Desembolsos!BK154</f>
        <v>0</v>
      </c>
      <c r="BB28" s="702">
        <f>+[62]Desembolsos!BL154</f>
        <v>0</v>
      </c>
      <c r="BC28" s="702">
        <f>+[62]Desembolsos!BM154</f>
        <v>0</v>
      </c>
      <c r="BD28" s="702">
        <f>+[62]Desembolsos!BN154</f>
        <v>0</v>
      </c>
      <c r="BE28" s="702">
        <f t="shared" si="3"/>
        <v>0</v>
      </c>
      <c r="BF28" s="700"/>
      <c r="BG28" s="702">
        <f>+[62]Desembolsos!BO154</f>
        <v>0</v>
      </c>
      <c r="BH28" s="702">
        <f>+[62]Desembolsos!BP154</f>
        <v>0</v>
      </c>
      <c r="BI28" s="702">
        <f>+[62]Desembolsos!BQ154</f>
        <v>0</v>
      </c>
      <c r="BJ28" s="702">
        <f>+[62]Desembolsos!BR154</f>
        <v>0</v>
      </c>
      <c r="BK28" s="702">
        <f>+[62]Desembolsos!BS154</f>
        <v>0</v>
      </c>
      <c r="BL28" s="702">
        <f>+[62]Desembolsos!BT154</f>
        <v>0</v>
      </c>
      <c r="BM28" s="702">
        <f>+[62]Desembolsos!BU154</f>
        <v>0</v>
      </c>
      <c r="BN28" s="702">
        <f>+[62]Desembolsos!BV154</f>
        <v>0</v>
      </c>
      <c r="BO28" s="702">
        <f>+[62]Desembolsos!BW154</f>
        <v>0</v>
      </c>
      <c r="BP28" s="702">
        <f>+[62]Desembolsos!BX154</f>
        <v>0</v>
      </c>
      <c r="BQ28" s="702">
        <f>+[62]Desembolsos!BY154</f>
        <v>0</v>
      </c>
      <c r="BR28" s="702">
        <f>+[62]Desembolsos!BZ154</f>
        <v>0</v>
      </c>
      <c r="BS28" s="702">
        <f t="shared" si="4"/>
        <v>0</v>
      </c>
      <c r="BT28" s="700"/>
      <c r="BU28" s="702">
        <f>+[62]Desembolsos!CA154</f>
        <v>0</v>
      </c>
      <c r="BV28" s="702">
        <f>+[62]Desembolsos!CB154</f>
        <v>0</v>
      </c>
      <c r="BW28" s="702">
        <f>+[62]Desembolsos!CC154</f>
        <v>0</v>
      </c>
      <c r="BX28" s="702">
        <f>+[62]Desembolsos!CD154</f>
        <v>0</v>
      </c>
      <c r="BY28" s="702">
        <f>+[62]Desembolsos!CE154</f>
        <v>0</v>
      </c>
      <c r="BZ28" s="702">
        <f>+[62]Desembolsos!CF154</f>
        <v>0</v>
      </c>
      <c r="CA28" s="702">
        <f>+[62]Desembolsos!CG154</f>
        <v>0</v>
      </c>
      <c r="CB28" s="702">
        <f>+[62]Desembolsos!CH154</f>
        <v>0</v>
      </c>
      <c r="CC28" s="702">
        <f>+[62]Desembolsos!CI154</f>
        <v>0</v>
      </c>
      <c r="CD28" s="702">
        <f>+[62]Desembolsos!CJ154</f>
        <v>0</v>
      </c>
      <c r="CE28" s="702">
        <f>+[62]Desembolsos!CK154</f>
        <v>0</v>
      </c>
      <c r="CF28" s="702">
        <f>+[62]Desembolsos!CL154</f>
        <v>0</v>
      </c>
      <c r="CG28" s="702">
        <f t="shared" si="5"/>
        <v>0</v>
      </c>
      <c r="CH28" s="700"/>
      <c r="CI28" s="702">
        <f>+[62]Desembolsos!CM154</f>
        <v>0</v>
      </c>
      <c r="CJ28" s="702">
        <f>+[62]Desembolsos!CN154</f>
        <v>0</v>
      </c>
      <c r="CK28" s="702">
        <f>+[62]Desembolsos!CO154</f>
        <v>0</v>
      </c>
      <c r="CL28" s="702">
        <f>+[62]Desembolsos!CP154</f>
        <v>0</v>
      </c>
      <c r="CM28" s="702">
        <f>+[62]Desembolsos!CQ154</f>
        <v>0</v>
      </c>
      <c r="CN28" s="702">
        <f>+[62]Desembolsos!CR154</f>
        <v>0</v>
      </c>
      <c r="CO28" s="702">
        <f>+[62]Desembolsos!CS154</f>
        <v>0</v>
      </c>
      <c r="CP28" s="702">
        <f>+[62]Desembolsos!CT154</f>
        <v>0</v>
      </c>
      <c r="CQ28" s="702">
        <f>+[62]Desembolsos!CU154</f>
        <v>0</v>
      </c>
      <c r="CR28" s="702">
        <f>+[62]Desembolsos!CV154</f>
        <v>0</v>
      </c>
      <c r="CS28" s="702">
        <f>+[62]Desembolsos!CW154</f>
        <v>0</v>
      </c>
      <c r="CT28" s="702">
        <f>+[62]Desembolsos!CX154</f>
        <v>0</v>
      </c>
      <c r="CU28" s="702">
        <f t="shared" si="6"/>
        <v>0</v>
      </c>
      <c r="CV28" s="700"/>
      <c r="CW28" s="702">
        <f>+[62]Desembolsos!CY154</f>
        <v>0</v>
      </c>
      <c r="CX28" s="702">
        <f>+[62]Desembolsos!CZ154</f>
        <v>0</v>
      </c>
      <c r="CY28" s="702">
        <f>+[62]Desembolsos!DA154</f>
        <v>0</v>
      </c>
      <c r="CZ28" s="702">
        <f>+[62]Desembolsos!DB154</f>
        <v>0</v>
      </c>
      <c r="DA28" s="702">
        <f>+[62]Desembolsos!DC154</f>
        <v>0</v>
      </c>
      <c r="DB28" s="702">
        <f>+[62]Desembolsos!DD154</f>
        <v>0</v>
      </c>
      <c r="DC28" s="702">
        <f>+[62]Desembolsos!DE154</f>
        <v>0</v>
      </c>
      <c r="DD28" s="702">
        <f>+[62]Desembolsos!DF154</f>
        <v>0</v>
      </c>
      <c r="DE28" s="702">
        <f>+[62]Desembolsos!DG154</f>
        <v>0</v>
      </c>
      <c r="DF28" s="702">
        <f>+[62]Desembolsos!DH154</f>
        <v>0</v>
      </c>
      <c r="DG28" s="702">
        <f>+[62]Desembolsos!DI154</f>
        <v>0</v>
      </c>
      <c r="DH28" s="702">
        <f>+[62]Desembolsos!DJ154</f>
        <v>0</v>
      </c>
      <c r="DI28" s="702">
        <f t="shared" si="7"/>
        <v>0</v>
      </c>
      <c r="DJ28" s="700"/>
      <c r="DK28" s="702">
        <f>+[62]Desembolsos!DK154</f>
        <v>0</v>
      </c>
      <c r="DL28" s="702">
        <f>+[62]Desembolsos!DL154</f>
        <v>0</v>
      </c>
      <c r="DM28" s="702">
        <f>+[62]Desembolsos!DM154</f>
        <v>0</v>
      </c>
      <c r="DN28" s="702">
        <f>+[62]Desembolsos!DN154</f>
        <v>0</v>
      </c>
      <c r="DO28" s="702">
        <f>+[62]Desembolsos!DO154</f>
        <v>0</v>
      </c>
      <c r="DP28" s="702">
        <f>+[62]Desembolsos!DP154</f>
        <v>0</v>
      </c>
      <c r="DQ28" s="702">
        <f>+[62]Desembolsos!DQ154</f>
        <v>0</v>
      </c>
      <c r="DR28" s="712">
        <f>+[62]Desembolsos!DR154</f>
        <v>948.55084828999998</v>
      </c>
      <c r="DS28" s="702">
        <f>+[62]Desembolsos!DS154</f>
        <v>0</v>
      </c>
      <c r="DT28" s="702">
        <f>+[62]Desembolsos!DT154</f>
        <v>0</v>
      </c>
      <c r="DU28" s="702">
        <f>+[62]Desembolsos!DU154</f>
        <v>0</v>
      </c>
      <c r="DV28" s="702">
        <f>+[62]Desembolsos!DV154</f>
        <v>0</v>
      </c>
      <c r="DW28" s="702">
        <f t="shared" si="8"/>
        <v>948.55084828999998</v>
      </c>
      <c r="DX28" s="700"/>
      <c r="DY28" s="702">
        <f>+[62]Desembolsos!DW154</f>
        <v>0</v>
      </c>
      <c r="DZ28" s="702">
        <f>+[62]Desembolsos!DX154</f>
        <v>0</v>
      </c>
      <c r="EA28" s="702">
        <f>+[62]Desembolsos!DY154</f>
        <v>0</v>
      </c>
      <c r="EB28" s="702">
        <f>+[62]Desembolsos!DZ154</f>
        <v>0</v>
      </c>
      <c r="EC28" s="702">
        <f>+[62]Desembolsos!EA154</f>
        <v>0</v>
      </c>
      <c r="ED28" s="702">
        <f>+[62]Desembolsos!EB154</f>
        <v>0</v>
      </c>
      <c r="EE28" s="702">
        <f>+[62]Desembolsos!EC154</f>
        <v>0</v>
      </c>
      <c r="EF28" s="702">
        <f>+[62]Desembolsos!ED154</f>
        <v>0</v>
      </c>
      <c r="EG28" s="702">
        <f>+[62]Desembolsos!EE154</f>
        <v>0</v>
      </c>
      <c r="EH28" s="702">
        <f>+[62]Desembolsos!EF154</f>
        <v>0</v>
      </c>
      <c r="EI28" s="702">
        <f>+[62]Desembolsos!EG154</f>
        <v>0</v>
      </c>
      <c r="EJ28" s="702">
        <f>+[62]Desembolsos!EH154</f>
        <v>0</v>
      </c>
      <c r="EK28" s="702">
        <f t="shared" si="9"/>
        <v>0</v>
      </c>
      <c r="EL28" s="705"/>
      <c r="EM28" s="702">
        <f>+[62]Desembolsos!EI154</f>
        <v>0</v>
      </c>
      <c r="EN28" s="702">
        <f>+[62]Desembolsos!EJ154</f>
        <v>0</v>
      </c>
      <c r="EO28" s="702">
        <f>+[62]Desembolsos!EK154</f>
        <v>0</v>
      </c>
      <c r="EP28" s="702">
        <f>+[62]Desembolsos!EL154</f>
        <v>0</v>
      </c>
      <c r="EQ28" s="702">
        <f>+[62]Desembolsos!EM154</f>
        <v>0</v>
      </c>
      <c r="ER28" s="702">
        <f>+[62]Desembolsos!EN154</f>
        <v>0</v>
      </c>
      <c r="ES28" s="702">
        <f>+[62]Desembolsos!EO154</f>
        <v>0</v>
      </c>
      <c r="ET28" s="702">
        <f>+[62]Desembolsos!EP154</f>
        <v>0</v>
      </c>
      <c r="EU28" s="702">
        <f>+[62]Desembolsos!EQ154</f>
        <v>0</v>
      </c>
      <c r="EV28" s="702">
        <f>+[62]Desembolsos!ER154</f>
        <v>0</v>
      </c>
      <c r="EW28" s="702">
        <f>+[62]Desembolsos!ES154</f>
        <v>0</v>
      </c>
      <c r="EX28" s="702">
        <f>+[62]Desembolsos!ET154</f>
        <v>0</v>
      </c>
      <c r="EY28" s="702">
        <f t="shared" si="10"/>
        <v>0</v>
      </c>
      <c r="EZ28" s="705"/>
      <c r="FA28" s="702">
        <f>+[62]Desembolsos!EU154</f>
        <v>0</v>
      </c>
      <c r="FB28" s="702">
        <f>+[62]Desembolsos!EV154</f>
        <v>0</v>
      </c>
      <c r="FC28" s="702">
        <f>+[62]Desembolsos!EW154</f>
        <v>0</v>
      </c>
      <c r="FD28" s="702">
        <f>+[62]Desembolsos!EX154</f>
        <v>0</v>
      </c>
      <c r="FE28" s="702">
        <f>+[62]Desembolsos!EY154</f>
        <v>0</v>
      </c>
      <c r="FF28" s="702">
        <f>+[62]Desembolsos!EZ154</f>
        <v>0</v>
      </c>
      <c r="FG28" s="702">
        <f>+[62]Desembolsos!FA154</f>
        <v>0</v>
      </c>
      <c r="FH28" s="702">
        <f>+[62]Desembolsos!FB154</f>
        <v>0</v>
      </c>
      <c r="FI28" s="702">
        <f>+[62]Desembolsos!FC154</f>
        <v>0</v>
      </c>
      <c r="FJ28" s="702">
        <f>+[62]Desembolsos!FD154</f>
        <v>0</v>
      </c>
      <c r="FK28" s="702">
        <f>+[62]Desembolsos!FE154</f>
        <v>0</v>
      </c>
      <c r="FL28" s="702">
        <f>+[62]Desembolsos!FF154</f>
        <v>0</v>
      </c>
      <c r="FM28" s="702">
        <f t="shared" si="11"/>
        <v>0</v>
      </c>
    </row>
    <row r="29" spans="2:169" ht="15.75" x14ac:dyDescent="0.25">
      <c r="B29" s="694" t="s">
        <v>37</v>
      </c>
      <c r="C29" s="15">
        <f>+[60]PGE!Q13</f>
        <v>71.489612170000001</v>
      </c>
      <c r="D29" s="15">
        <f>+[60]PGE!R13</f>
        <v>1482.50024164</v>
      </c>
      <c r="E29" s="15">
        <f>+[60]PGE!S13</f>
        <v>37.064449860000003</v>
      </c>
      <c r="F29" s="15">
        <f>+[60]PGE!T13</f>
        <v>107.70069399500001</v>
      </c>
      <c r="G29" s="15">
        <f>+[60]PGE!U13</f>
        <v>106.039335701</v>
      </c>
      <c r="H29" s="15">
        <f>+[60]PGE!V13</f>
        <v>115.52522270400002</v>
      </c>
      <c r="I29" s="15">
        <f>+[60]PGE!W13</f>
        <v>112.52771399</v>
      </c>
      <c r="J29" s="15">
        <f>+[60]PGE!X13</f>
        <v>0</v>
      </c>
      <c r="K29" s="15">
        <f>+[60]PGE!Y13</f>
        <v>100.3366036</v>
      </c>
      <c r="L29" s="15">
        <f>+[60]PGE!Z13</f>
        <v>84.610591900000003</v>
      </c>
      <c r="M29" s="15">
        <f>+[60]PGE!AA13</f>
        <v>204.43596867999997</v>
      </c>
      <c r="N29" s="15">
        <f>+[60]PGE!AB13</f>
        <v>52.442223122999998</v>
      </c>
      <c r="O29" s="15">
        <f t="shared" si="0"/>
        <v>2474.6726573630003</v>
      </c>
      <c r="P29" s="16"/>
      <c r="Q29" s="15">
        <f>+[60]PGE!AC13</f>
        <v>0</v>
      </c>
      <c r="R29" s="15">
        <f>+[60]PGE!AD13</f>
        <v>143.684128219</v>
      </c>
      <c r="S29" s="15">
        <f>+[60]PGE!AE13</f>
        <v>25.567675574999999</v>
      </c>
      <c r="T29" s="15">
        <f>+[60]PGE!AF13</f>
        <v>55.041710136000006</v>
      </c>
      <c r="U29" s="15">
        <f>+[60]PGE!AG13</f>
        <v>46.135739310000005</v>
      </c>
      <c r="V29" s="15">
        <f>+[60]PGE!AH13</f>
        <v>37.113031569999997</v>
      </c>
      <c r="W29" s="15">
        <f>+[60]PGE!AI13</f>
        <v>47.179304999000003</v>
      </c>
      <c r="X29" s="15">
        <f>+[60]PGE!AJ13</f>
        <v>50.507222012</v>
      </c>
      <c r="Y29" s="15">
        <f>+[60]PGE!AK13</f>
        <v>73.85523603</v>
      </c>
      <c r="Z29" s="15">
        <f>+[60]PGE!AL13</f>
        <v>86.952296914000001</v>
      </c>
      <c r="AA29" s="15">
        <f>+[60]PGE!AM13</f>
        <v>58.811057720000001</v>
      </c>
      <c r="AB29" s="15">
        <f>+[60]PGE!AN13</f>
        <v>538.87528933999988</v>
      </c>
      <c r="AC29" s="15">
        <f t="shared" si="1"/>
        <v>1163.7226918249999</v>
      </c>
      <c r="AD29" s="16"/>
      <c r="AE29" s="15">
        <f>+[60]PGE!AO13</f>
        <v>96.321706789999993</v>
      </c>
      <c r="AF29" s="15">
        <f>+[60]PGE!AP13</f>
        <v>76.717254269999998</v>
      </c>
      <c r="AG29" s="15">
        <f>+[60]PGE!AQ13</f>
        <v>43.801066069999997</v>
      </c>
      <c r="AH29" s="15">
        <f>+[60]PGE!AR13</f>
        <v>171.08097301999999</v>
      </c>
      <c r="AI29" s="15">
        <f>+[60]PGE!AS13</f>
        <v>26.418786660000002</v>
      </c>
      <c r="AJ29" s="15">
        <f>+[60]PGE!AT13</f>
        <v>38.529915670000001</v>
      </c>
      <c r="AK29" s="15">
        <f>+[60]PGE!AU13</f>
        <v>42.976591559999996</v>
      </c>
      <c r="AL29" s="15">
        <f>+[60]PGE!AV13</f>
        <v>23.620857579999999</v>
      </c>
      <c r="AM29" s="15">
        <f>+[60]PGE!AW13</f>
        <v>61.391233400000004</v>
      </c>
      <c r="AN29" s="15">
        <f>+[60]PGE!AX13</f>
        <v>4.4421516800000003</v>
      </c>
      <c r="AO29" s="15">
        <f>+[60]PGE!AY13</f>
        <v>150.7003077</v>
      </c>
      <c r="AP29" s="15">
        <f>+[60]PGE!AZ13</f>
        <v>104.42536863999999</v>
      </c>
      <c r="AQ29" s="15">
        <f t="shared" si="2"/>
        <v>840.42621303999999</v>
      </c>
      <c r="AR29" s="16"/>
      <c r="AS29" s="15">
        <f>+[60]PGE!BA13</f>
        <v>25.830272940000004</v>
      </c>
      <c r="AT29" s="15">
        <f>+[60]PGE!BB13</f>
        <v>66.212985869999997</v>
      </c>
      <c r="AU29" s="15">
        <f>+[60]PGE!BC13</f>
        <v>30.825042839999995</v>
      </c>
      <c r="AV29" s="15">
        <f>+[60]PGE!BD13</f>
        <v>18.881828739999996</v>
      </c>
      <c r="AW29" s="15">
        <f>+[60]PGE!BE13</f>
        <v>42.087781249999992</v>
      </c>
      <c r="AX29" s="15">
        <f>+[60]PGE!BF13</f>
        <v>1522.9067264600001</v>
      </c>
      <c r="AY29" s="15">
        <f>+[60]PGE!BG13</f>
        <v>24.80304361</v>
      </c>
      <c r="AZ29" s="15">
        <f>+[60]PGE!BH13</f>
        <v>9.7891519250000005</v>
      </c>
      <c r="BA29" s="15">
        <f>+[60]PGE!BI13</f>
        <v>138.14299336599998</v>
      </c>
      <c r="BB29" s="15">
        <f>+[60]PGE!BJ13</f>
        <v>63.570243059999996</v>
      </c>
      <c r="BC29" s="15">
        <f>+[60]PGE!BK13</f>
        <v>76.375244460000005</v>
      </c>
      <c r="BD29" s="15">
        <f>+[60]PGE!BL13</f>
        <v>225.73166468000002</v>
      </c>
      <c r="BE29" s="15">
        <f t="shared" si="3"/>
        <v>2245.156979201</v>
      </c>
      <c r="BF29" s="16"/>
      <c r="BG29" s="15">
        <f>+[60]PGE!BM13</f>
        <v>113.10258653999999</v>
      </c>
      <c r="BH29" s="15">
        <f>+[60]PGE!BN13</f>
        <v>90.920615549999994</v>
      </c>
      <c r="BI29" s="15">
        <f>+[60]PGE!BO13</f>
        <v>18.13418974</v>
      </c>
      <c r="BJ29" s="15">
        <f>+[60]PGE!BP13</f>
        <v>59.153473179999999</v>
      </c>
      <c r="BK29" s="15">
        <f>+[60]PGE!BQ13</f>
        <v>0.61571254999999991</v>
      </c>
      <c r="BL29" s="15">
        <f>+[60]PGE!BR13</f>
        <v>6.8446381000000001</v>
      </c>
      <c r="BM29" s="15">
        <f>+[60]PGE!BS13</f>
        <v>23.619892239999999</v>
      </c>
      <c r="BN29" s="15">
        <f>+[60]PGE!BT13</f>
        <v>0</v>
      </c>
      <c r="BO29" s="15">
        <f>+[60]PGE!BU13</f>
        <v>11.46807364</v>
      </c>
      <c r="BP29" s="15">
        <f>+[60]PGE!BV13</f>
        <v>0</v>
      </c>
      <c r="BQ29" s="15">
        <f>+[60]PGE!BW13</f>
        <v>14.399972439999999</v>
      </c>
      <c r="BR29" s="15">
        <f>+[60]PGE!BX13</f>
        <v>235.03422240999998</v>
      </c>
      <c r="BS29" s="15">
        <f t="shared" si="4"/>
        <v>573.29337639000005</v>
      </c>
      <c r="BT29" s="16"/>
      <c r="BU29" s="15">
        <f>+[60]PGE!BY13</f>
        <v>94.700263860000007</v>
      </c>
      <c r="BV29" s="15">
        <f>+[60]PGE!BZ13</f>
        <v>6.7196366900000006</v>
      </c>
      <c r="BW29" s="15">
        <f>+[60]PGE!CA13</f>
        <v>3.8645809289999997</v>
      </c>
      <c r="BX29" s="15">
        <f>+[60]PGE!CB13</f>
        <v>0.19530577499999999</v>
      </c>
      <c r="BY29" s="15">
        <f>+[60]PGE!CC13</f>
        <v>0</v>
      </c>
      <c r="BZ29" s="15">
        <f>+[60]PGE!CD13</f>
        <v>5.0999999999999996</v>
      </c>
      <c r="CA29" s="15">
        <f>+[60]PGE!CE13</f>
        <v>281.17264058000001</v>
      </c>
      <c r="CB29" s="15">
        <f>+[60]PGE!CF13</f>
        <v>72.614338279999998</v>
      </c>
      <c r="CC29" s="15">
        <f>+[60]PGE!CG13</f>
        <v>0.39221400000000001</v>
      </c>
      <c r="CD29" s="15">
        <f>+[60]PGE!CH13</f>
        <v>13.349357970000002</v>
      </c>
      <c r="CE29" s="15">
        <f>+[60]PGE!CI13</f>
        <v>3.5377962599999995</v>
      </c>
      <c r="CF29" s="15">
        <f>+[60]PGE!CJ13</f>
        <v>478.367267373</v>
      </c>
      <c r="CG29" s="15">
        <f t="shared" si="5"/>
        <v>960.01340171700008</v>
      </c>
      <c r="CH29" s="16"/>
      <c r="CI29" s="15">
        <f>+[60]PGE!CK13</f>
        <v>250.21986772</v>
      </c>
      <c r="CJ29" s="15">
        <f>+[60]PGE!CL13</f>
        <v>2.1291717600000002</v>
      </c>
      <c r="CK29" s="15">
        <f>+[60]PGE!CM13</f>
        <v>0</v>
      </c>
      <c r="CL29" s="15">
        <f>+[60]PGE!CN13</f>
        <v>10.120990560000001</v>
      </c>
      <c r="CM29" s="15">
        <f>+[60]PGE!CO13</f>
        <v>26.656881560000002</v>
      </c>
      <c r="CN29" s="15">
        <f>+[60]PGE!CP13</f>
        <v>0</v>
      </c>
      <c r="CO29" s="15">
        <f>+[60]PGE!CQ13</f>
        <v>37.506017829999998</v>
      </c>
      <c r="CP29" s="15">
        <f>+[60]PGE!CR13</f>
        <v>0</v>
      </c>
      <c r="CQ29" s="15">
        <f>+[60]PGE!CS13</f>
        <v>1</v>
      </c>
      <c r="CR29" s="15">
        <f>+[60]PGE!CT13</f>
        <v>12.582556035000001</v>
      </c>
      <c r="CS29" s="15">
        <f>+[60]PGE!CU13</f>
        <v>7.2532869800000004</v>
      </c>
      <c r="CT29" s="15">
        <f>+[60]PGE!CV13</f>
        <v>231.77681921999999</v>
      </c>
      <c r="CU29" s="15">
        <f t="shared" si="6"/>
        <v>579.24559166499989</v>
      </c>
      <c r="CV29" s="16"/>
      <c r="CW29" s="15">
        <f>+[60]PGE!CW13</f>
        <v>3.94294441</v>
      </c>
      <c r="CX29" s="15">
        <f>+[60]PGE!CX13</f>
        <v>0</v>
      </c>
      <c r="CY29" s="15">
        <f>+[60]PGE!CY13</f>
        <v>0.56427178</v>
      </c>
      <c r="CZ29" s="15">
        <f>+[60]PGE!CZ13</f>
        <v>0</v>
      </c>
      <c r="DA29" s="15">
        <f>+[60]PGE!DA13</f>
        <v>0.50268292999999997</v>
      </c>
      <c r="DB29" s="15">
        <f>+[60]PGE!DB13</f>
        <v>9.8727999999999998</v>
      </c>
      <c r="DC29" s="15">
        <f>+[60]PGE!DC13</f>
        <v>12.057923350000001</v>
      </c>
      <c r="DD29" s="15">
        <f>+[60]PGE!DD13</f>
        <v>8.875</v>
      </c>
      <c r="DE29" s="15">
        <f>+[60]PGE!DE13</f>
        <v>0</v>
      </c>
      <c r="DF29" s="15">
        <f>+[60]PGE!DF13</f>
        <v>0.64426543000000003</v>
      </c>
      <c r="DG29" s="15">
        <f>+[60]PGE!DG13</f>
        <v>5.9284950299999997</v>
      </c>
      <c r="DH29" s="15">
        <f>+[60]PGE!DH13</f>
        <v>76.136249960000001</v>
      </c>
      <c r="DI29" s="15">
        <f t="shared" si="7"/>
        <v>118.52463288999999</v>
      </c>
      <c r="DJ29" s="16"/>
      <c r="DK29" s="15">
        <f>+[60]PGE!DI13</f>
        <v>0</v>
      </c>
      <c r="DL29" s="15">
        <f>+[60]PGE!DJ13</f>
        <v>182.89248000000001</v>
      </c>
      <c r="DM29" s="15">
        <f>+[60]PGE!DK13</f>
        <v>0</v>
      </c>
      <c r="DN29" s="15">
        <f>+[60]PGE!DL13</f>
        <v>35</v>
      </c>
      <c r="DO29" s="15">
        <f>+[60]PGE!DM13</f>
        <v>14.302073550000001</v>
      </c>
      <c r="DP29" s="15">
        <f>+[60]PGE!DN13</f>
        <v>0</v>
      </c>
      <c r="DQ29" s="15">
        <f>+[60]PGE!DO13</f>
        <v>0</v>
      </c>
      <c r="DR29" s="15">
        <f>+[60]PGE!DP13</f>
        <v>6.5796027500000003</v>
      </c>
      <c r="DS29" s="15">
        <f>+[60]PGE!DQ13</f>
        <v>0</v>
      </c>
      <c r="DT29" s="15">
        <f>+[60]PGE!DR13</f>
        <v>0.96282803000000006</v>
      </c>
      <c r="DU29" s="15">
        <f>+[60]PGE!DS13</f>
        <v>0</v>
      </c>
      <c r="DV29" s="15">
        <f>+[60]PGE!DT13</f>
        <v>37.349100719999996</v>
      </c>
      <c r="DW29" s="15">
        <f t="shared" si="8"/>
        <v>277.08608504999995</v>
      </c>
      <c r="DX29" s="16"/>
      <c r="DY29" s="15">
        <f>+[60]PGE!DU13</f>
        <v>15</v>
      </c>
      <c r="DZ29" s="15">
        <f>+[60]PGE!DV13</f>
        <v>0</v>
      </c>
      <c r="EA29" s="15">
        <f>+[60]PGE!DW13</f>
        <v>0</v>
      </c>
      <c r="EB29" s="15">
        <f>+[60]PGE!DX13</f>
        <v>0</v>
      </c>
      <c r="EC29" s="15">
        <f>+[60]PGE!DY13</f>
        <v>1.8034301399999999</v>
      </c>
      <c r="ED29" s="15">
        <f>+[60]PGE!DZ13</f>
        <v>4.7786572130000007</v>
      </c>
      <c r="EE29" s="15">
        <f>+[60]PGE!EA13</f>
        <v>10.075055870000002</v>
      </c>
      <c r="EF29" s="15">
        <f>+[60]PGE!EB13</f>
        <v>0</v>
      </c>
      <c r="EG29" s="15">
        <f>+[60]PGE!EC13</f>
        <v>0</v>
      </c>
      <c r="EH29" s="15">
        <f>+[60]PGE!ED13</f>
        <v>0.22130806</v>
      </c>
      <c r="EI29" s="15">
        <f>+[60]PGE!EE13</f>
        <v>2.7004368300000001</v>
      </c>
      <c r="EJ29" s="15">
        <f>+[60]PGE!EF13</f>
        <v>124.5</v>
      </c>
      <c r="EK29" s="15">
        <f t="shared" si="9"/>
        <v>159.078888113</v>
      </c>
      <c r="EL29" s="16"/>
      <c r="EM29" s="15">
        <f>+[60]PGE!EG13</f>
        <v>6.3409542400000003</v>
      </c>
      <c r="EN29" s="15">
        <f>+[60]PGE!EH13</f>
        <v>0</v>
      </c>
      <c r="EO29" s="15">
        <f>+[60]PGE!EI13</f>
        <v>140.23750000000001</v>
      </c>
      <c r="EP29" s="15">
        <f>+[60]PGE!EJ13</f>
        <v>1.7716281999999999</v>
      </c>
      <c r="EQ29" s="15">
        <f>+[60]PGE!EK13</f>
        <v>41.515000000000001</v>
      </c>
      <c r="ER29" s="15">
        <f>+[60]PGE!EL13</f>
        <v>4.3390885499999996</v>
      </c>
      <c r="ES29" s="15">
        <f>+[60]PGE!EM13</f>
        <v>0</v>
      </c>
      <c r="ET29" s="15">
        <f>+[60]PGE!EN13</f>
        <v>3.86312626</v>
      </c>
      <c r="EU29" s="15">
        <f>+[60]PGE!EO13</f>
        <v>0.26363449999999999</v>
      </c>
      <c r="EV29" s="15">
        <f>+[60]PGE!EP13</f>
        <v>41.067150649999995</v>
      </c>
      <c r="EW29" s="15">
        <f>+[60]PGE!EQ13</f>
        <v>1.1017395000000001</v>
      </c>
      <c r="EX29" s="15">
        <f>+[60]PGE!ER13</f>
        <v>18.622653289999999</v>
      </c>
      <c r="EY29" s="15">
        <f t="shared" si="10"/>
        <v>259.12247519000005</v>
      </c>
      <c r="EZ29" s="16"/>
      <c r="FA29" s="15">
        <f>+[60]PGE!ES13</f>
        <v>0.76947511000000002</v>
      </c>
      <c r="FB29" s="15">
        <f>+[60]PGE!ET13</f>
        <v>0</v>
      </c>
      <c r="FC29" s="15">
        <f>+[60]PGE!EU13</f>
        <v>0</v>
      </c>
      <c r="FD29" s="15">
        <f>+[60]PGE!EV13</f>
        <v>0</v>
      </c>
      <c r="FE29" s="15">
        <f>+[60]PGE!EW13</f>
        <v>76.496332969999997</v>
      </c>
      <c r="FF29" s="15">
        <f>+[60]PGE!EX13</f>
        <v>0</v>
      </c>
      <c r="FG29" s="15">
        <f>+[60]PGE!EY13</f>
        <v>50</v>
      </c>
      <c r="FH29" s="15">
        <f>+[60]PGE!EZ13</f>
        <v>0</v>
      </c>
      <c r="FI29" s="15">
        <f>+[60]PGE!FA13</f>
        <v>0</v>
      </c>
      <c r="FJ29" s="15">
        <f>+[60]PGE!FB13</f>
        <v>0.39625529999999998</v>
      </c>
      <c r="FK29" s="15">
        <f>+[60]PGE!FC13</f>
        <v>0</v>
      </c>
      <c r="FL29" s="15">
        <f>+[60]PGE!FD13</f>
        <v>50.042803679999999</v>
      </c>
      <c r="FM29" s="15">
        <f t="shared" si="11"/>
        <v>177.70486706</v>
      </c>
    </row>
    <row r="30" spans="2:169" ht="16.5" x14ac:dyDescent="0.25">
      <c r="B30" s="694" t="s">
        <v>738</v>
      </c>
      <c r="C30" s="15">
        <f>+[60]PGE!Q17</f>
        <v>0</v>
      </c>
      <c r="D30" s="15">
        <f>+[60]PGE!R17</f>
        <v>0</v>
      </c>
      <c r="E30" s="15">
        <f>+[60]PGE!S17</f>
        <v>0</v>
      </c>
      <c r="F30" s="15">
        <f>+[60]PGE!T17</f>
        <v>0</v>
      </c>
      <c r="G30" s="15">
        <f>+[60]PGE!U17</f>
        <v>0</v>
      </c>
      <c r="H30" s="15">
        <f>+[60]PGE!V17</f>
        <v>0</v>
      </c>
      <c r="I30" s="15">
        <f>+[60]PGE!W17</f>
        <v>0</v>
      </c>
      <c r="J30" s="15">
        <f>+[60]PGE!X17</f>
        <v>0</v>
      </c>
      <c r="K30" s="15">
        <f>+[60]PGE!Y17</f>
        <v>7.5</v>
      </c>
      <c r="L30" s="15">
        <f>+[60]PGE!Z17</f>
        <v>41.15</v>
      </c>
      <c r="M30" s="15">
        <f>+[60]PGE!AA17</f>
        <v>0</v>
      </c>
      <c r="N30" s="15">
        <f>+[60]PGE!AB17</f>
        <v>0</v>
      </c>
      <c r="O30" s="15">
        <f t="shared" si="0"/>
        <v>48.65</v>
      </c>
      <c r="P30" s="16"/>
      <c r="Q30" s="15">
        <f>+[60]PGE!AC17</f>
        <v>87</v>
      </c>
      <c r="R30" s="15">
        <f>+[60]PGE!AD17</f>
        <v>23.340599999999998</v>
      </c>
      <c r="S30" s="15">
        <f>+[60]PGE!AE17</f>
        <v>0</v>
      </c>
      <c r="T30" s="15">
        <f>+[60]PGE!AF17</f>
        <v>0</v>
      </c>
      <c r="U30" s="15">
        <f>+[60]PGE!AG17</f>
        <v>430</v>
      </c>
      <c r="V30" s="15">
        <f>+[60]PGE!AH17</f>
        <v>0</v>
      </c>
      <c r="W30" s="15">
        <f>+[60]PGE!AI17</f>
        <v>3.53335664</v>
      </c>
      <c r="X30" s="15">
        <f>+[60]PGE!AJ17</f>
        <v>37.630681969999998</v>
      </c>
      <c r="Y30" s="15">
        <f>+[60]PGE!AK17</f>
        <v>15.39401123</v>
      </c>
      <c r="Z30" s="15">
        <f>+[60]PGE!AL17</f>
        <v>23.326698842999999</v>
      </c>
      <c r="AA30" s="15">
        <f>+[60]PGE!AM17</f>
        <v>103.79439185</v>
      </c>
      <c r="AB30" s="15">
        <f>+[60]PGE!AN17</f>
        <v>11.343166310000001</v>
      </c>
      <c r="AC30" s="15">
        <f t="shared" si="1"/>
        <v>735.36290684300002</v>
      </c>
      <c r="AD30" s="16"/>
      <c r="AE30" s="15">
        <f>+[60]PGE!AO17</f>
        <v>13.115405650000001</v>
      </c>
      <c r="AF30" s="15">
        <f>+[60]PGE!AP17</f>
        <v>1.45088368</v>
      </c>
      <c r="AG30" s="15">
        <f>+[60]PGE!AQ17</f>
        <v>0</v>
      </c>
      <c r="AH30" s="15">
        <f>+[60]PGE!AR17</f>
        <v>38.435532120000005</v>
      </c>
      <c r="AI30" s="15">
        <f>+[60]PGE!AS17</f>
        <v>31.318360569999999</v>
      </c>
      <c r="AJ30" s="15">
        <f>+[60]PGE!AT17</f>
        <v>75.742378409999986</v>
      </c>
      <c r="AK30" s="15">
        <f>+[60]PGE!AU17</f>
        <v>0</v>
      </c>
      <c r="AL30" s="15">
        <f>+[60]PGE!AV17</f>
        <v>0.23200000000000001</v>
      </c>
      <c r="AM30" s="15">
        <f>+[60]PGE!AW17</f>
        <v>3.47376752</v>
      </c>
      <c r="AN30" s="15">
        <f>+[60]PGE!AX17</f>
        <v>0</v>
      </c>
      <c r="AO30" s="15">
        <f>+[60]PGE!AY17</f>
        <v>34</v>
      </c>
      <c r="AP30" s="15">
        <f>+[60]PGE!AZ17</f>
        <v>182.10997152999997</v>
      </c>
      <c r="AQ30" s="15">
        <f t="shared" si="2"/>
        <v>379.87829947999995</v>
      </c>
      <c r="AR30" s="16"/>
      <c r="AS30" s="15">
        <f>+[60]PGE!BA17</f>
        <v>2.0943488100000001</v>
      </c>
      <c r="AT30" s="15">
        <f>+[60]PGE!BB17</f>
        <v>10</v>
      </c>
      <c r="AU30" s="15">
        <f>+[60]PGE!BC17</f>
        <v>47</v>
      </c>
      <c r="AV30" s="15">
        <f>+[60]PGE!BD17</f>
        <v>24</v>
      </c>
      <c r="AW30" s="15">
        <f>+[60]PGE!BE17</f>
        <v>37</v>
      </c>
      <c r="AX30" s="15">
        <f>+[60]PGE!BF17</f>
        <v>128.45594326</v>
      </c>
      <c r="AY30" s="15">
        <f>+[60]PGE!BG17</f>
        <v>0</v>
      </c>
      <c r="AZ30" s="15">
        <f>+[60]PGE!BH17</f>
        <v>15.315293529999998</v>
      </c>
      <c r="BA30" s="15">
        <f>+[60]PGE!BI17</f>
        <v>0</v>
      </c>
      <c r="BB30" s="15">
        <f>+[60]PGE!BJ17</f>
        <v>0</v>
      </c>
      <c r="BC30" s="15">
        <f>+[60]PGE!BK17</f>
        <v>111.91002028999999</v>
      </c>
      <c r="BD30" s="15">
        <f>+[60]PGE!BL17</f>
        <v>0</v>
      </c>
      <c r="BE30" s="15">
        <f t="shared" si="3"/>
        <v>375.77560589000001</v>
      </c>
      <c r="BF30" s="16"/>
      <c r="BG30" s="15">
        <f>+[60]PGE!BM17</f>
        <v>0</v>
      </c>
      <c r="BH30" s="15">
        <f>+[60]PGE!BN17</f>
        <v>0</v>
      </c>
      <c r="BI30" s="15">
        <f>+[60]PGE!BO17</f>
        <v>33.436591290000003</v>
      </c>
      <c r="BJ30" s="15">
        <f>+[60]PGE!BP17</f>
        <v>26.25</v>
      </c>
      <c r="BK30" s="15">
        <f>+[60]PGE!BQ17</f>
        <v>12.56937804</v>
      </c>
      <c r="BL30" s="15">
        <f>+[60]PGE!BR17</f>
        <v>18.2815096</v>
      </c>
      <c r="BM30" s="15">
        <f>+[60]PGE!BS17</f>
        <v>0</v>
      </c>
      <c r="BN30" s="15">
        <f>+[60]PGE!BT17</f>
        <v>1.88059193</v>
      </c>
      <c r="BO30" s="15">
        <f>+[60]PGE!BU17</f>
        <v>0</v>
      </c>
      <c r="BP30" s="15">
        <f>+[60]PGE!BV17</f>
        <v>524.58609993999994</v>
      </c>
      <c r="BQ30" s="15">
        <f>+[60]PGE!BW17</f>
        <v>67.970653229999996</v>
      </c>
      <c r="BR30" s="15">
        <f>+[60]PGE!BX17</f>
        <v>3.5429162700000001</v>
      </c>
      <c r="BS30" s="15">
        <f t="shared" si="4"/>
        <v>688.5177402999999</v>
      </c>
      <c r="BT30" s="16"/>
      <c r="BU30" s="15">
        <f>+[60]PGE!BY17</f>
        <v>4.79073978</v>
      </c>
      <c r="BV30" s="15">
        <f>+[60]PGE!BZ17</f>
        <v>112.34401</v>
      </c>
      <c r="BW30" s="15">
        <f>+[60]PGE!CA17</f>
        <v>1.8088614000000001</v>
      </c>
      <c r="BX30" s="15">
        <f>+[60]PGE!CB17</f>
        <v>0</v>
      </c>
      <c r="BY30" s="15">
        <f>+[60]PGE!CC17</f>
        <v>19.3036961</v>
      </c>
      <c r="BZ30" s="15">
        <f>+[60]PGE!CD17</f>
        <v>44.152000000000001</v>
      </c>
      <c r="CA30" s="15">
        <f>+[60]PGE!CE17</f>
        <v>2.68093279</v>
      </c>
      <c r="CB30" s="15">
        <f>+[60]PGE!CF17</f>
        <v>501.01154493999996</v>
      </c>
      <c r="CC30" s="15">
        <f>+[60]PGE!CG17</f>
        <v>112.59092271</v>
      </c>
      <c r="CD30" s="15">
        <f>+[60]PGE!CH17</f>
        <v>498.28691909200001</v>
      </c>
      <c r="CE30" s="15">
        <f>+[60]PGE!CI17</f>
        <v>0</v>
      </c>
      <c r="CF30" s="15">
        <f>+[60]PGE!CJ17</f>
        <v>0</v>
      </c>
      <c r="CG30" s="15">
        <f t="shared" si="5"/>
        <v>1296.9696268119999</v>
      </c>
      <c r="CH30" s="16"/>
      <c r="CI30" s="15">
        <f>+[60]PGE!CK17</f>
        <v>0</v>
      </c>
      <c r="CJ30" s="15">
        <f>+[60]PGE!CL17</f>
        <v>0.75278118000000005</v>
      </c>
      <c r="CK30" s="15">
        <f>+[60]PGE!CM17</f>
        <v>0</v>
      </c>
      <c r="CL30" s="15">
        <f>+[60]PGE!CN17</f>
        <v>-0.54911531999999996</v>
      </c>
      <c r="CM30" s="15">
        <f>+[60]PGE!CO17</f>
        <v>-0.30270200800000746</v>
      </c>
      <c r="CN30" s="15">
        <f>+[60]PGE!CP17</f>
        <v>0</v>
      </c>
      <c r="CO30" s="15">
        <f>+[60]PGE!CQ17</f>
        <v>0</v>
      </c>
      <c r="CP30" s="15">
        <f>+[60]PGE!CR17</f>
        <v>0</v>
      </c>
      <c r="CQ30" s="15">
        <f>+[60]PGE!CS17</f>
        <v>0</v>
      </c>
      <c r="CR30" s="15">
        <f>+[60]PGE!CT17</f>
        <v>0</v>
      </c>
      <c r="CS30" s="15">
        <f>+[60]PGE!CU17</f>
        <v>0</v>
      </c>
      <c r="CT30" s="15">
        <f>+[60]PGE!CV17</f>
        <v>10.420999999999999</v>
      </c>
      <c r="CU30" s="15">
        <f t="shared" si="6"/>
        <v>10.321963851999993</v>
      </c>
      <c r="CV30" s="16"/>
      <c r="CW30" s="15">
        <f>+[60]PGE!CW17</f>
        <v>99</v>
      </c>
      <c r="CX30" s="15">
        <f>+[60]PGE!CX17</f>
        <v>0</v>
      </c>
      <c r="CY30" s="15">
        <f>+[60]PGE!CY17</f>
        <v>0</v>
      </c>
      <c r="CZ30" s="15">
        <f>+[60]PGE!CZ17</f>
        <v>0</v>
      </c>
      <c r="DA30" s="15">
        <f>+[60]PGE!DA17</f>
        <v>0</v>
      </c>
      <c r="DB30" s="15">
        <f>+[60]PGE!DB17</f>
        <v>0</v>
      </c>
      <c r="DC30" s="15">
        <f>+[60]PGE!DC17</f>
        <v>0</v>
      </c>
      <c r="DD30" s="15">
        <f>+[60]PGE!DD17</f>
        <v>0</v>
      </c>
      <c r="DE30" s="15">
        <f>+[60]PGE!DE17</f>
        <v>0</v>
      </c>
      <c r="DF30" s="15">
        <f>+[60]PGE!DF17</f>
        <v>0</v>
      </c>
      <c r="DG30" s="15">
        <f>+[60]PGE!DG17</f>
        <v>0</v>
      </c>
      <c r="DH30" s="15">
        <f>+[60]PGE!DH17</f>
        <v>0</v>
      </c>
      <c r="DI30" s="15">
        <f t="shared" si="7"/>
        <v>99</v>
      </c>
      <c r="DJ30" s="16"/>
      <c r="DK30" s="15">
        <f>+[60]PGE!DI17</f>
        <v>0</v>
      </c>
      <c r="DL30" s="15">
        <f>+[60]PGE!DJ17</f>
        <v>0</v>
      </c>
      <c r="DM30" s="15">
        <f>+[60]PGE!DK17</f>
        <v>0</v>
      </c>
      <c r="DN30" s="15">
        <f>+[60]PGE!DL17</f>
        <v>0</v>
      </c>
      <c r="DO30" s="15">
        <f>+[60]PGE!DM17</f>
        <v>0</v>
      </c>
      <c r="DP30" s="15">
        <f>+[60]PGE!DN17</f>
        <v>0</v>
      </c>
      <c r="DQ30" s="15">
        <f>+[60]PGE!DO17</f>
        <v>0</v>
      </c>
      <c r="DR30" s="15">
        <f>+[60]PGE!DP17</f>
        <v>0</v>
      </c>
      <c r="DS30" s="15">
        <f>+[60]PGE!DQ17</f>
        <v>0</v>
      </c>
      <c r="DT30" s="15">
        <f>+[60]PGE!DR17</f>
        <v>0</v>
      </c>
      <c r="DU30" s="15">
        <f>+[60]PGE!DS17</f>
        <v>0</v>
      </c>
      <c r="DV30" s="15">
        <f>+[60]PGE!DT17</f>
        <v>29.77</v>
      </c>
      <c r="DW30" s="15">
        <f t="shared" si="8"/>
        <v>29.77</v>
      </c>
      <c r="DX30" s="16"/>
      <c r="DY30" s="15">
        <f>+[60]PGE!DU17</f>
        <v>3.1415999999999999</v>
      </c>
      <c r="DZ30" s="15">
        <f>+[60]PGE!DV17</f>
        <v>0</v>
      </c>
      <c r="EA30" s="15">
        <f>+[60]PGE!DW17</f>
        <v>0</v>
      </c>
      <c r="EB30" s="15">
        <f>+[60]PGE!DX17</f>
        <v>0</v>
      </c>
      <c r="EC30" s="15">
        <f>+[60]PGE!DY17</f>
        <v>0</v>
      </c>
      <c r="ED30" s="15">
        <f>+[60]PGE!DZ17</f>
        <v>0</v>
      </c>
      <c r="EE30" s="15">
        <f>+[60]PGE!EA17</f>
        <v>0</v>
      </c>
      <c r="EF30" s="15">
        <f>+[60]PGE!EB17</f>
        <v>0</v>
      </c>
      <c r="EG30" s="15">
        <f>+[60]PGE!EC17</f>
        <v>0</v>
      </c>
      <c r="EH30" s="15">
        <f>+[60]PGE!ED17</f>
        <v>0</v>
      </c>
      <c r="EI30" s="15">
        <f>+[60]PGE!EE17</f>
        <v>0</v>
      </c>
      <c r="EJ30" s="15">
        <f>+[60]PGE!EF17</f>
        <v>0</v>
      </c>
      <c r="EK30" s="15">
        <f t="shared" si="9"/>
        <v>3.1415999999999999</v>
      </c>
      <c r="EL30" s="16"/>
      <c r="EM30" s="15">
        <f>+[60]PGE!EG17</f>
        <v>0</v>
      </c>
      <c r="EN30" s="15">
        <f>+[60]PGE!EH17</f>
        <v>0</v>
      </c>
      <c r="EO30" s="15">
        <f>+[60]PGE!EI17</f>
        <v>0</v>
      </c>
      <c r="EP30" s="15">
        <f>+[60]PGE!EJ17</f>
        <v>0</v>
      </c>
      <c r="EQ30" s="15">
        <f>+[60]PGE!EK17</f>
        <v>659.29117134000001</v>
      </c>
      <c r="ER30" s="15">
        <f>+[60]PGE!EL17</f>
        <v>0</v>
      </c>
      <c r="ES30" s="15">
        <f>+[60]PGE!EM17</f>
        <v>100</v>
      </c>
      <c r="ET30" s="15">
        <f>+[60]PGE!EN17</f>
        <v>0</v>
      </c>
      <c r="EU30" s="15">
        <f>+[60]PGE!EO17</f>
        <v>3.1651252300000001</v>
      </c>
      <c r="EV30" s="15">
        <f>+[60]PGE!EP17</f>
        <v>0</v>
      </c>
      <c r="EW30" s="15">
        <f>+[60]PGE!EQ17</f>
        <v>0</v>
      </c>
      <c r="EX30" s="15">
        <f>+[60]PGE!ER17</f>
        <v>0</v>
      </c>
      <c r="EY30" s="15">
        <f t="shared" si="10"/>
        <v>762.45629656999995</v>
      </c>
      <c r="EZ30" s="16"/>
      <c r="FA30" s="15">
        <f>+[60]PGE!ES17</f>
        <v>0</v>
      </c>
      <c r="FB30" s="15">
        <f>+[60]PGE!ET17</f>
        <v>0</v>
      </c>
      <c r="FC30" s="15">
        <f>+[60]PGE!EU17</f>
        <v>0</v>
      </c>
      <c r="FD30" s="15">
        <f>+[60]PGE!EV17</f>
        <v>0</v>
      </c>
      <c r="FE30" s="15">
        <f>+[60]PGE!EW17</f>
        <v>0</v>
      </c>
      <c r="FF30" s="15">
        <f>+[60]PGE!EX17</f>
        <v>0</v>
      </c>
      <c r="FG30" s="15">
        <f>+[60]PGE!EY17</f>
        <v>0.40195622999999997</v>
      </c>
      <c r="FH30" s="15">
        <f>+[60]PGE!EZ17</f>
        <v>0</v>
      </c>
      <c r="FI30" s="15">
        <f>+[60]PGE!FA17</f>
        <v>0</v>
      </c>
      <c r="FJ30" s="15">
        <f>+[60]PGE!FB17</f>
        <v>3.1968052299999998</v>
      </c>
      <c r="FK30" s="15">
        <f>+[60]PGE!FC17</f>
        <v>0</v>
      </c>
      <c r="FL30" s="15">
        <f>+[60]PGE!FD17</f>
        <v>1000.8100102000001</v>
      </c>
      <c r="FM30" s="15">
        <f t="shared" si="11"/>
        <v>1004.4087716600001</v>
      </c>
    </row>
    <row r="31" spans="2:169" ht="18" x14ac:dyDescent="0.25">
      <c r="B31" s="694" t="s">
        <v>739</v>
      </c>
      <c r="C31" s="15">
        <f>+[60]PGE!Q18</f>
        <v>0</v>
      </c>
      <c r="D31" s="15">
        <f>+[60]PGE!R18</f>
        <v>0</v>
      </c>
      <c r="E31" s="15">
        <f>+[60]PGE!S18</f>
        <v>0</v>
      </c>
      <c r="F31" s="15">
        <f>+[60]PGE!T18</f>
        <v>0</v>
      </c>
      <c r="G31" s="15">
        <f>+[60]PGE!U18</f>
        <v>0</v>
      </c>
      <c r="H31" s="15">
        <f>+[60]PGE!V18</f>
        <v>0</v>
      </c>
      <c r="I31" s="15">
        <f>+[60]PGE!W18</f>
        <v>0</v>
      </c>
      <c r="J31" s="15">
        <f>+[60]PGE!X18</f>
        <v>0</v>
      </c>
      <c r="K31" s="15">
        <f>+[60]PGE!Y18</f>
        <v>0</v>
      </c>
      <c r="L31" s="15">
        <f>+[60]PGE!Z18</f>
        <v>0</v>
      </c>
      <c r="M31" s="15">
        <f>+[60]PGE!AA18</f>
        <v>0</v>
      </c>
      <c r="N31" s="15">
        <f>+[60]PGE!AB18</f>
        <v>0</v>
      </c>
      <c r="O31" s="15">
        <f t="shared" si="0"/>
        <v>0</v>
      </c>
      <c r="P31" s="16"/>
      <c r="Q31" s="15">
        <f>+[60]PGE!AC18</f>
        <v>0</v>
      </c>
      <c r="R31" s="15">
        <f>+[60]PGE!AD18</f>
        <v>0</v>
      </c>
      <c r="S31" s="15">
        <f>+[60]PGE!AE18</f>
        <v>0</v>
      </c>
      <c r="T31" s="15">
        <f>+[60]PGE!AF18</f>
        <v>0</v>
      </c>
      <c r="U31" s="15">
        <f>+[60]PGE!AG18</f>
        <v>0</v>
      </c>
      <c r="V31" s="15">
        <f>+[60]PGE!AH18</f>
        <v>2000</v>
      </c>
      <c r="W31" s="15">
        <f>+[60]PGE!AI18</f>
        <v>0</v>
      </c>
      <c r="X31" s="15">
        <f>+[60]PGE!AJ18</f>
        <v>0</v>
      </c>
      <c r="Y31" s="15">
        <f>+[60]PGE!AK18</f>
        <v>0</v>
      </c>
      <c r="Z31" s="15">
        <f>+[60]PGE!AL18</f>
        <v>0</v>
      </c>
      <c r="AA31" s="15">
        <f>+[60]PGE!AM18</f>
        <v>0</v>
      </c>
      <c r="AB31" s="15">
        <f>+[60]PGE!AN18</f>
        <v>0</v>
      </c>
      <c r="AC31" s="15">
        <f t="shared" si="1"/>
        <v>2000</v>
      </c>
      <c r="AD31" s="16"/>
      <c r="AE31" s="15">
        <f>+[60]PGE!AO18</f>
        <v>0</v>
      </c>
      <c r="AF31" s="15">
        <f>+[60]PGE!AP18</f>
        <v>0</v>
      </c>
      <c r="AG31" s="15">
        <f>+[60]PGE!AQ18</f>
        <v>750</v>
      </c>
      <c r="AH31" s="15">
        <f>+[60]PGE!AR18</f>
        <v>0</v>
      </c>
      <c r="AI31" s="15">
        <f>+[60]PGE!AS18</f>
        <v>750</v>
      </c>
      <c r="AJ31" s="15">
        <f>+[60]PGE!AT18</f>
        <v>0</v>
      </c>
      <c r="AK31" s="15">
        <f>+[60]PGE!AU18</f>
        <v>0</v>
      </c>
      <c r="AL31" s="15">
        <f>+[60]PGE!AV18</f>
        <v>0</v>
      </c>
      <c r="AM31" s="15">
        <f>+[60]PGE!AW18</f>
        <v>0</v>
      </c>
      <c r="AN31" s="15">
        <f>+[60]PGE!AX18</f>
        <v>0</v>
      </c>
      <c r="AO31" s="15">
        <f>+[60]PGE!AY18</f>
        <v>0</v>
      </c>
      <c r="AP31" s="15">
        <f>+[60]PGE!AZ18</f>
        <v>0</v>
      </c>
      <c r="AQ31" s="15">
        <f t="shared" si="2"/>
        <v>1500</v>
      </c>
      <c r="AR31" s="16"/>
      <c r="AS31" s="15">
        <f>+[60]PGE!BA18</f>
        <v>0</v>
      </c>
      <c r="AT31" s="15">
        <f>+[60]PGE!BB18</f>
        <v>0</v>
      </c>
      <c r="AU31" s="15">
        <f>+[60]PGE!BC18</f>
        <v>0</v>
      </c>
      <c r="AV31" s="15">
        <f>+[60]PGE!BD18</f>
        <v>0</v>
      </c>
      <c r="AW31" s="15">
        <f>+[60]PGE!BE18</f>
        <v>0</v>
      </c>
      <c r="AX31" s="15">
        <f>+[60]PGE!BF18</f>
        <v>0</v>
      </c>
      <c r="AY31" s="15">
        <f>+[60]PGE!BG18</f>
        <v>1000</v>
      </c>
      <c r="AZ31" s="15">
        <f>+[60]PGE!BH18</f>
        <v>0</v>
      </c>
      <c r="BA31" s="15">
        <f>+[60]PGE!BI18</f>
        <v>1000</v>
      </c>
      <c r="BB31" s="15">
        <f>+[60]PGE!BJ18</f>
        <v>0</v>
      </c>
      <c r="BC31" s="15">
        <f>+[60]PGE!BK18</f>
        <v>0</v>
      </c>
      <c r="BD31" s="15">
        <f>+[60]PGE!BL18</f>
        <v>750</v>
      </c>
      <c r="BE31" s="15">
        <f t="shared" si="3"/>
        <v>2750</v>
      </c>
      <c r="BF31" s="16"/>
      <c r="BG31" s="15">
        <f>+[60]PGE!BM18</f>
        <v>1000</v>
      </c>
      <c r="BH31" s="15">
        <f>+[60]PGE!BN18</f>
        <v>0</v>
      </c>
      <c r="BI31" s="15">
        <f>+[60]PGE!BO18</f>
        <v>0</v>
      </c>
      <c r="BJ31" s="15">
        <f>+[60]PGE!BP18</f>
        <v>0</v>
      </c>
      <c r="BK31" s="15">
        <f>+[60]PGE!BQ18</f>
        <v>1000</v>
      </c>
      <c r="BL31" s="15">
        <f>+[60]PGE!BR18</f>
        <v>1000</v>
      </c>
      <c r="BM31" s="15">
        <f>+[60]PGE!BS18</f>
        <v>0</v>
      </c>
      <c r="BN31" s="15">
        <f>+[60]PGE!BT18</f>
        <v>0</v>
      </c>
      <c r="BO31" s="15">
        <f>+[60]PGE!BU18</f>
        <v>0</v>
      </c>
      <c r="BP31" s="15">
        <f>+[60]PGE!BV18</f>
        <v>2500</v>
      </c>
      <c r="BQ31" s="15">
        <f>+[60]PGE!BW18</f>
        <v>0</v>
      </c>
      <c r="BR31" s="15">
        <f>+[60]PGE!BX18</f>
        <v>0</v>
      </c>
      <c r="BS31" s="15">
        <f t="shared" si="4"/>
        <v>5500</v>
      </c>
      <c r="BT31" s="16"/>
      <c r="BU31" s="15">
        <f>+[60]PGE!BY18</f>
        <v>3000</v>
      </c>
      <c r="BV31" s="15">
        <f>+[60]PGE!BZ18</f>
        <v>0</v>
      </c>
      <c r="BW31" s="15">
        <f>+[60]PGE!CA18</f>
        <v>0</v>
      </c>
      <c r="BX31" s="15">
        <f>+[60]PGE!CB18</f>
        <v>0</v>
      </c>
      <c r="BY31" s="15">
        <f>+[60]PGE!CC18</f>
        <v>0</v>
      </c>
      <c r="BZ31" s="15">
        <f>+[60]PGE!CD18</f>
        <v>0</v>
      </c>
      <c r="CA31" s="15">
        <f>+[60]PGE!CE18</f>
        <v>0</v>
      </c>
      <c r="CB31" s="15">
        <f>+[60]PGE!CF18</f>
        <v>0</v>
      </c>
      <c r="CC31" s="15">
        <f>+[60]PGE!CG18</f>
        <v>0</v>
      </c>
      <c r="CD31" s="15">
        <f>+[60]PGE!CH18</f>
        <v>0</v>
      </c>
      <c r="CE31" s="15">
        <f>+[60]PGE!CI18</f>
        <v>0</v>
      </c>
      <c r="CF31" s="15">
        <f>+[60]PGE!CJ18</f>
        <v>0</v>
      </c>
      <c r="CG31" s="15">
        <f t="shared" si="5"/>
        <v>3000</v>
      </c>
      <c r="CH31" s="16"/>
      <c r="CI31" s="15">
        <f>+[60]PGE!CK18</f>
        <v>1000</v>
      </c>
      <c r="CJ31" s="15">
        <f>+[60]PGE!CL18</f>
        <v>0</v>
      </c>
      <c r="CK31" s="15">
        <f>+[60]PGE!CM18</f>
        <v>0</v>
      </c>
      <c r="CL31" s="15">
        <f>+[60]PGE!CN18</f>
        <v>0</v>
      </c>
      <c r="CM31" s="15">
        <f>+[60]PGE!CO18</f>
        <v>0</v>
      </c>
      <c r="CN31" s="15">
        <f>+[60]PGE!CP18</f>
        <v>1125</v>
      </c>
      <c r="CO31" s="15">
        <f>+[60]PGE!CQ18</f>
        <v>0</v>
      </c>
      <c r="CP31" s="15">
        <f>+[60]PGE!CR18</f>
        <v>0</v>
      </c>
      <c r="CQ31" s="15">
        <f>+[60]PGE!CS18</f>
        <v>2000</v>
      </c>
      <c r="CR31" s="15">
        <f>+[60]PGE!CT18</f>
        <v>0</v>
      </c>
      <c r="CS31" s="15">
        <f>+[60]PGE!CU18</f>
        <v>0</v>
      </c>
      <c r="CT31" s="15">
        <f>+[60]PGE!CV18</f>
        <v>0</v>
      </c>
      <c r="CU31" s="15">
        <f t="shared" si="6"/>
        <v>4125</v>
      </c>
      <c r="CV31" s="16"/>
      <c r="CW31" s="15">
        <f>+[60]PGE!CW18</f>
        <v>400</v>
      </c>
      <c r="CX31" s="15">
        <f>+[60]PGE!CX18</f>
        <v>0</v>
      </c>
      <c r="CY31" s="15">
        <f>+[60]PGE!CY18</f>
        <v>0</v>
      </c>
      <c r="CZ31" s="15">
        <f>+[60]PGE!CZ18</f>
        <v>0</v>
      </c>
      <c r="DA31" s="15">
        <f>+[60]PGE!DA18</f>
        <v>0</v>
      </c>
      <c r="DB31" s="15">
        <f>+[60]PGE!DB18</f>
        <v>0</v>
      </c>
      <c r="DC31" s="15">
        <f>+[60]PGE!DC18</f>
        <v>0</v>
      </c>
      <c r="DD31" s="15">
        <f>+[60]PGE!DD18</f>
        <v>1004.9419919999999</v>
      </c>
      <c r="DE31" s="15">
        <f>+[60]PGE!DE18</f>
        <v>0</v>
      </c>
      <c r="DF31" s="15">
        <f>+[60]PGE!DF18</f>
        <v>0</v>
      </c>
      <c r="DG31" s="15">
        <f>+[60]PGE!DG18</f>
        <v>0</v>
      </c>
      <c r="DH31" s="15">
        <f>+[60]PGE!DH18</f>
        <v>0</v>
      </c>
      <c r="DI31" s="15">
        <f t="shared" si="7"/>
        <v>1404.941992</v>
      </c>
      <c r="DJ31" s="16"/>
      <c r="DK31" s="15">
        <f>+[60]PGE!DI18</f>
        <v>0</v>
      </c>
      <c r="DL31" s="15">
        <f>+[60]PGE!DJ18</f>
        <v>0</v>
      </c>
      <c r="DM31" s="15">
        <f>+[60]PGE!DK18</f>
        <v>0</v>
      </c>
      <c r="DN31" s="15">
        <f>+[60]PGE!DL18</f>
        <v>0</v>
      </c>
      <c r="DO31" s="15">
        <f>+[60]PGE!DM18</f>
        <v>0</v>
      </c>
      <c r="DP31" s="15">
        <f>+[60]PGE!DN18</f>
        <v>0</v>
      </c>
      <c r="DQ31" s="15">
        <f>+[60]PGE!DO18</f>
        <v>0</v>
      </c>
      <c r="DR31" s="15">
        <f>+[60]PGE!DP18</f>
        <v>0</v>
      </c>
      <c r="DS31" s="15">
        <f>+[60]PGE!DQ18</f>
        <v>0</v>
      </c>
      <c r="DT31" s="15">
        <f>+[60]PGE!DR18</f>
        <v>0</v>
      </c>
      <c r="DU31" s="15">
        <f>+[60]PGE!DS18</f>
        <v>0</v>
      </c>
      <c r="DV31" s="15">
        <f>+[60]PGE!DT18</f>
        <v>0</v>
      </c>
      <c r="DW31" s="15">
        <f t="shared" si="8"/>
        <v>0</v>
      </c>
      <c r="DX31" s="16"/>
      <c r="DY31" s="15">
        <f>+[60]PGE!DU18</f>
        <v>0</v>
      </c>
      <c r="DZ31" s="15">
        <f>+[60]PGE!DV18</f>
        <v>0</v>
      </c>
      <c r="EA31" s="15">
        <f>+[60]PGE!DW18</f>
        <v>0</v>
      </c>
      <c r="EB31" s="15">
        <f>+[60]PGE!DX18</f>
        <v>0</v>
      </c>
      <c r="EC31" s="15">
        <f>+[60]PGE!DY18</f>
        <v>0</v>
      </c>
      <c r="ED31" s="15">
        <f>+[60]PGE!DZ18</f>
        <v>0</v>
      </c>
      <c r="EE31" s="15">
        <f>+[60]PGE!EA18</f>
        <v>0</v>
      </c>
      <c r="EF31" s="15">
        <f>+[60]PGE!EB18</f>
        <v>0</v>
      </c>
      <c r="EG31" s="15">
        <f>+[60]PGE!EC18</f>
        <v>0</v>
      </c>
      <c r="EH31" s="15">
        <f>+[60]PGE!ED18</f>
        <v>0</v>
      </c>
      <c r="EI31" s="15">
        <f>+[60]PGE!EE18</f>
        <v>0</v>
      </c>
      <c r="EJ31" s="15">
        <f>+[60]PGE!EF18</f>
        <v>0</v>
      </c>
      <c r="EK31" s="15">
        <f t="shared" si="9"/>
        <v>0</v>
      </c>
      <c r="EL31" s="16"/>
      <c r="EM31" s="15">
        <f>+[60]PGE!EG18</f>
        <v>0</v>
      </c>
      <c r="EN31" s="15">
        <f>+[60]PGE!EH18</f>
        <v>0</v>
      </c>
      <c r="EO31" s="15">
        <f>+[60]PGE!EI18</f>
        <v>0</v>
      </c>
      <c r="EP31" s="15">
        <f>+[60]PGE!EJ18</f>
        <v>0</v>
      </c>
      <c r="EQ31" s="15">
        <f>+[60]PGE!EK18</f>
        <v>0</v>
      </c>
      <c r="ER31" s="15">
        <f>+[60]PGE!EL18</f>
        <v>0</v>
      </c>
      <c r="ES31" s="15">
        <f>+[60]PGE!EM18</f>
        <v>0</v>
      </c>
      <c r="ET31" s="15">
        <f>+[60]PGE!EN18</f>
        <v>0</v>
      </c>
      <c r="EU31" s="15">
        <f>+[60]PGE!EO18</f>
        <v>0</v>
      </c>
      <c r="EV31" s="15">
        <f>+[60]PGE!EP18</f>
        <v>0</v>
      </c>
      <c r="EW31" s="15">
        <f>+[60]PGE!EQ18</f>
        <v>0</v>
      </c>
      <c r="EX31" s="15">
        <f>+[60]PGE!ER18</f>
        <v>0</v>
      </c>
      <c r="EY31" s="15">
        <f t="shared" si="10"/>
        <v>0</v>
      </c>
      <c r="EZ31" s="16"/>
      <c r="FA31" s="15">
        <f>+[60]PGE!ES18</f>
        <v>0</v>
      </c>
      <c r="FB31" s="15">
        <f>+[60]PGE!ET18</f>
        <v>0</v>
      </c>
      <c r="FC31" s="15">
        <f>+[60]PGE!EU18</f>
        <v>0</v>
      </c>
      <c r="FD31" s="15">
        <f>+[60]PGE!EV18</f>
        <v>0</v>
      </c>
      <c r="FE31" s="15">
        <f>+[60]PGE!EW18</f>
        <v>0</v>
      </c>
      <c r="FF31" s="15">
        <f>+[60]PGE!EX18</f>
        <v>0</v>
      </c>
      <c r="FG31" s="15">
        <f>+[60]PGE!EY18</f>
        <v>0</v>
      </c>
      <c r="FH31" s="15">
        <f>+[60]PGE!EZ18</f>
        <v>0</v>
      </c>
      <c r="FI31" s="15">
        <f>+[60]PGE!FA18</f>
        <v>0</v>
      </c>
      <c r="FJ31" s="15">
        <f>+[60]PGE!FB18</f>
        <v>0</v>
      </c>
      <c r="FK31" s="15">
        <f>+[60]PGE!FC18</f>
        <v>0</v>
      </c>
      <c r="FL31" s="15">
        <f>+[60]PGE!FD18</f>
        <v>0</v>
      </c>
      <c r="FM31" s="15">
        <f t="shared" si="11"/>
        <v>0</v>
      </c>
    </row>
    <row r="32" spans="2:169" ht="16.5" hidden="1" customHeight="1" x14ac:dyDescent="0.25">
      <c r="B32" s="698" t="s">
        <v>682</v>
      </c>
      <c r="C32" s="15">
        <f>+[60]PGE!Q19</f>
        <v>0</v>
      </c>
      <c r="D32" s="15">
        <f>+[60]PGE!R19</f>
        <v>0</v>
      </c>
      <c r="E32" s="15">
        <f>+[60]PGE!S19</f>
        <v>0</v>
      </c>
      <c r="F32" s="15">
        <f>+[60]PGE!T19</f>
        <v>0</v>
      </c>
      <c r="G32" s="15">
        <f>+[60]PGE!U19</f>
        <v>0</v>
      </c>
      <c r="H32" s="15">
        <f>+[60]PGE!V19</f>
        <v>0</v>
      </c>
      <c r="I32" s="15">
        <f>+[60]PGE!W19</f>
        <v>0</v>
      </c>
      <c r="J32" s="15">
        <f>+[60]PGE!X19</f>
        <v>0</v>
      </c>
      <c r="K32" s="15">
        <f>+[60]PGE!Y19</f>
        <v>0</v>
      </c>
      <c r="L32" s="15">
        <f>+[60]PGE!Z19</f>
        <v>0</v>
      </c>
      <c r="M32" s="15">
        <f>+[60]PGE!AA19</f>
        <v>0</v>
      </c>
      <c r="N32" s="15">
        <f>+[60]PGE!AB19</f>
        <v>0</v>
      </c>
      <c r="O32" s="15">
        <f t="shared" si="0"/>
        <v>0</v>
      </c>
      <c r="P32" s="16"/>
      <c r="Q32" s="15">
        <f>+[60]PGE!AC19</f>
        <v>0</v>
      </c>
      <c r="R32" s="15">
        <f>+[60]PGE!AD19</f>
        <v>0</v>
      </c>
      <c r="S32" s="15">
        <f>+[60]PGE!AE19</f>
        <v>0</v>
      </c>
      <c r="T32" s="15">
        <f>+[60]PGE!AF19</f>
        <v>0</v>
      </c>
      <c r="U32" s="15">
        <f>+[60]PGE!AG19</f>
        <v>0</v>
      </c>
      <c r="V32" s="15">
        <f>+[60]PGE!AH19</f>
        <v>0</v>
      </c>
      <c r="W32" s="15">
        <f>+[60]PGE!AI19</f>
        <v>0</v>
      </c>
      <c r="X32" s="15">
        <f>+[60]PGE!AJ19</f>
        <v>0</v>
      </c>
      <c r="Y32" s="15">
        <f>+[60]PGE!AK19</f>
        <v>0</v>
      </c>
      <c r="Z32" s="15">
        <f>+[60]PGE!AL19</f>
        <v>0</v>
      </c>
      <c r="AA32" s="15">
        <f>+[60]PGE!AM19</f>
        <v>0</v>
      </c>
      <c r="AB32" s="15">
        <f>+[60]PGE!AN19</f>
        <v>0</v>
      </c>
      <c r="AC32" s="15">
        <f t="shared" si="1"/>
        <v>0</v>
      </c>
      <c r="AD32" s="16"/>
      <c r="AE32" s="15">
        <f>+[60]PGE!AO19</f>
        <v>0</v>
      </c>
      <c r="AF32" s="15">
        <f>+[60]PGE!AP19</f>
        <v>0</v>
      </c>
      <c r="AG32" s="15">
        <f>+[60]PGE!AQ19</f>
        <v>0</v>
      </c>
      <c r="AH32" s="15">
        <f>+[60]PGE!AR19</f>
        <v>0</v>
      </c>
      <c r="AI32" s="15">
        <f>+[60]PGE!AS19</f>
        <v>0</v>
      </c>
      <c r="AJ32" s="15">
        <f>+[60]PGE!AT19</f>
        <v>0</v>
      </c>
      <c r="AK32" s="15">
        <f>+[60]PGE!AU19</f>
        <v>0</v>
      </c>
      <c r="AL32" s="15">
        <f>+[60]PGE!AV19</f>
        <v>0</v>
      </c>
      <c r="AM32" s="15">
        <f>+[60]PGE!AW19</f>
        <v>0</v>
      </c>
      <c r="AN32" s="15">
        <f>+[60]PGE!AX19</f>
        <v>0</v>
      </c>
      <c r="AO32" s="15">
        <f>+[60]PGE!AY19</f>
        <v>0</v>
      </c>
      <c r="AP32" s="15">
        <f>+[60]PGE!AZ19</f>
        <v>0</v>
      </c>
      <c r="AQ32" s="15">
        <f t="shared" si="2"/>
        <v>0</v>
      </c>
      <c r="AR32" s="16"/>
      <c r="AS32" s="15">
        <f>+[60]PGE!BA19</f>
        <v>0</v>
      </c>
      <c r="AT32" s="15">
        <f>+[60]PGE!BB19</f>
        <v>0</v>
      </c>
      <c r="AU32" s="15">
        <f>+[60]PGE!BC19</f>
        <v>0</v>
      </c>
      <c r="AV32" s="15">
        <f>+[60]PGE!BD19</f>
        <v>0</v>
      </c>
      <c r="AW32" s="15">
        <f>+[60]PGE!BE19</f>
        <v>0</v>
      </c>
      <c r="AX32" s="15">
        <f>+[60]PGE!BF19</f>
        <v>0</v>
      </c>
      <c r="AY32" s="15">
        <f>+[60]PGE!BG19</f>
        <v>0</v>
      </c>
      <c r="AZ32" s="15">
        <f>+[60]PGE!BH19</f>
        <v>0</v>
      </c>
      <c r="BA32" s="15">
        <f>+[60]PGE!BI19</f>
        <v>0</v>
      </c>
      <c r="BB32" s="15">
        <f>+[60]PGE!BJ19</f>
        <v>0</v>
      </c>
      <c r="BC32" s="15">
        <f>+[60]PGE!BK19</f>
        <v>0</v>
      </c>
      <c r="BD32" s="15">
        <f>+[60]PGE!BL19</f>
        <v>0</v>
      </c>
      <c r="BE32" s="15">
        <f t="shared" si="3"/>
        <v>0</v>
      </c>
      <c r="BF32" s="16"/>
      <c r="BG32" s="15">
        <f>+[60]PGE!BM19</f>
        <v>0</v>
      </c>
      <c r="BH32" s="15">
        <f>+[60]PGE!BN19</f>
        <v>0</v>
      </c>
      <c r="BI32" s="15">
        <f>+[60]PGE!BO19</f>
        <v>0</v>
      </c>
      <c r="BJ32" s="15">
        <f>+[60]PGE!BP19</f>
        <v>0</v>
      </c>
      <c r="BK32" s="15">
        <f>+[60]PGE!BQ19</f>
        <v>0</v>
      </c>
      <c r="BL32" s="15">
        <f>+[60]PGE!BR19</f>
        <v>0</v>
      </c>
      <c r="BM32" s="15">
        <f>+[60]PGE!BS19</f>
        <v>0</v>
      </c>
      <c r="BN32" s="15">
        <f>+[60]PGE!BT19</f>
        <v>0</v>
      </c>
      <c r="BO32" s="15">
        <f>+[60]PGE!BU19</f>
        <v>0</v>
      </c>
      <c r="BP32" s="15">
        <f>+[60]PGE!BV19</f>
        <v>0</v>
      </c>
      <c r="BQ32" s="15">
        <f>+[60]PGE!BW19</f>
        <v>0</v>
      </c>
      <c r="BR32" s="15">
        <f>+[60]PGE!BX19</f>
        <v>0</v>
      </c>
      <c r="BS32" s="15">
        <f t="shared" si="4"/>
        <v>0</v>
      </c>
      <c r="BT32" s="16"/>
      <c r="BU32" s="15">
        <f>+[60]PGE!BY19</f>
        <v>0</v>
      </c>
      <c r="BV32" s="15">
        <f>+[60]PGE!BZ19</f>
        <v>0</v>
      </c>
      <c r="BW32" s="15">
        <f>+[60]PGE!CA19</f>
        <v>0</v>
      </c>
      <c r="BX32" s="15">
        <f>+[60]PGE!CB19</f>
        <v>0</v>
      </c>
      <c r="BY32" s="15">
        <f>+[60]PGE!CC19</f>
        <v>0</v>
      </c>
      <c r="BZ32" s="15">
        <f>+[60]PGE!CD19</f>
        <v>0</v>
      </c>
      <c r="CA32" s="15">
        <f>+[60]PGE!CE19</f>
        <v>0</v>
      </c>
      <c r="CB32" s="15">
        <f>+[60]PGE!CF19</f>
        <v>0</v>
      </c>
      <c r="CC32" s="15">
        <f>+[60]PGE!CG19</f>
        <v>0</v>
      </c>
      <c r="CD32" s="15">
        <f>+[60]PGE!CH19</f>
        <v>0</v>
      </c>
      <c r="CE32" s="15">
        <f>+[60]PGE!CI19</f>
        <v>0</v>
      </c>
      <c r="CF32" s="15">
        <f>+[60]PGE!CJ19</f>
        <v>0</v>
      </c>
      <c r="CG32" s="15">
        <f t="shared" si="5"/>
        <v>0</v>
      </c>
      <c r="CH32" s="16"/>
      <c r="CI32" s="15">
        <f>+[60]PGE!CK19</f>
        <v>0</v>
      </c>
      <c r="CJ32" s="15">
        <f>+[60]PGE!CL19</f>
        <v>0</v>
      </c>
      <c r="CK32" s="15">
        <f>+[60]PGE!CM19</f>
        <v>0</v>
      </c>
      <c r="CL32" s="15">
        <f>+[60]PGE!CN19</f>
        <v>0</v>
      </c>
      <c r="CM32" s="15">
        <f>+[60]PGE!CO19</f>
        <v>0</v>
      </c>
      <c r="CN32" s="15">
        <f>+[60]PGE!CP19</f>
        <v>0</v>
      </c>
      <c r="CO32" s="15">
        <f>+[60]PGE!CQ19</f>
        <v>0</v>
      </c>
      <c r="CP32" s="15">
        <f>+[60]PGE!CR19</f>
        <v>0</v>
      </c>
      <c r="CQ32" s="15">
        <f>+[60]PGE!CS19</f>
        <v>0</v>
      </c>
      <c r="CR32" s="15">
        <f>+[60]PGE!CT19</f>
        <v>0</v>
      </c>
      <c r="CS32" s="15">
        <f>+[60]PGE!CU19</f>
        <v>0</v>
      </c>
      <c r="CT32" s="15">
        <f>+[60]PGE!CV19</f>
        <v>0</v>
      </c>
      <c r="CU32" s="15">
        <f t="shared" si="6"/>
        <v>0</v>
      </c>
      <c r="CV32" s="16"/>
      <c r="CW32" s="15">
        <f>+[60]PGE!CW19</f>
        <v>0</v>
      </c>
      <c r="CX32" s="15">
        <f>+[60]PGE!CX19</f>
        <v>0</v>
      </c>
      <c r="CY32" s="15">
        <f>+[60]PGE!CY19</f>
        <v>0</v>
      </c>
      <c r="CZ32" s="15">
        <f>+[60]PGE!CZ19</f>
        <v>0</v>
      </c>
      <c r="DA32" s="15">
        <f>+[60]PGE!DA19</f>
        <v>0</v>
      </c>
      <c r="DB32" s="15">
        <f>+[60]PGE!DB19</f>
        <v>0</v>
      </c>
      <c r="DC32" s="15">
        <f>+[60]PGE!DC19</f>
        <v>0</v>
      </c>
      <c r="DD32" s="15">
        <f>+[60]PGE!DD19</f>
        <v>0</v>
      </c>
      <c r="DE32" s="15">
        <f>+[60]PGE!DE19</f>
        <v>0</v>
      </c>
      <c r="DF32" s="15">
        <f>+[60]PGE!DF19</f>
        <v>0</v>
      </c>
      <c r="DG32" s="15">
        <f>+[60]PGE!DG19</f>
        <v>0</v>
      </c>
      <c r="DH32" s="15">
        <f>+[60]PGE!DH19</f>
        <v>0</v>
      </c>
      <c r="DI32" s="15">
        <f t="shared" si="7"/>
        <v>0</v>
      </c>
      <c r="DJ32" s="16"/>
      <c r="DK32" s="15">
        <f>+[60]PGE!DI19</f>
        <v>0</v>
      </c>
      <c r="DL32" s="15">
        <f>+[60]PGE!DJ19</f>
        <v>0</v>
      </c>
      <c r="DM32" s="15">
        <f>+[60]PGE!DK19</f>
        <v>0</v>
      </c>
      <c r="DN32" s="15">
        <f>+[60]PGE!DL19</f>
        <v>0</v>
      </c>
      <c r="DO32" s="15">
        <f>+[60]PGE!DM19</f>
        <v>0</v>
      </c>
      <c r="DP32" s="15">
        <f>+[60]PGE!DN19</f>
        <v>0</v>
      </c>
      <c r="DQ32" s="15">
        <f>+[60]PGE!DO19</f>
        <v>0</v>
      </c>
      <c r="DR32" s="15">
        <f>+[60]PGE!DP19</f>
        <v>0</v>
      </c>
      <c r="DS32" s="15">
        <f>+[60]PGE!DQ19</f>
        <v>0</v>
      </c>
      <c r="DT32" s="15">
        <f>+[60]PGE!DR19</f>
        <v>0</v>
      </c>
      <c r="DU32" s="15">
        <f>+[60]PGE!DS19</f>
        <v>0</v>
      </c>
      <c r="DV32" s="15">
        <f>+[60]PGE!DT19</f>
        <v>0</v>
      </c>
      <c r="DW32" s="15">
        <f t="shared" si="8"/>
        <v>0</v>
      </c>
      <c r="DX32" s="16"/>
      <c r="DY32" s="15">
        <f>+[60]PGE!DU19</f>
        <v>0</v>
      </c>
      <c r="DZ32" s="15">
        <f>+[60]PGE!DV19</f>
        <v>0</v>
      </c>
      <c r="EA32" s="15">
        <f>+[60]PGE!DW19</f>
        <v>0</v>
      </c>
      <c r="EB32" s="15">
        <f>+[60]PGE!DX19</f>
        <v>0</v>
      </c>
      <c r="EC32" s="15">
        <f>+[60]PGE!DY19</f>
        <v>0</v>
      </c>
      <c r="ED32" s="15">
        <f>+[60]PGE!DZ19</f>
        <v>0</v>
      </c>
      <c r="EE32" s="15">
        <f>+[60]PGE!EA19</f>
        <v>0</v>
      </c>
      <c r="EF32" s="15">
        <f>+[60]PGE!EB19</f>
        <v>0</v>
      </c>
      <c r="EG32" s="15">
        <f>+[60]PGE!EC19</f>
        <v>0</v>
      </c>
      <c r="EH32" s="15">
        <f>+[60]PGE!ED19</f>
        <v>0</v>
      </c>
      <c r="EI32" s="15">
        <f>+[60]PGE!EE19</f>
        <v>0</v>
      </c>
      <c r="EJ32" s="15">
        <f>+[60]PGE!EF19</f>
        <v>0</v>
      </c>
      <c r="EK32" s="15">
        <f t="shared" si="9"/>
        <v>0</v>
      </c>
      <c r="EL32" s="16"/>
      <c r="EM32" s="15">
        <f>+[60]PGE!EG19</f>
        <v>0</v>
      </c>
      <c r="EN32" s="15">
        <f>+[60]PGE!EH19</f>
        <v>0</v>
      </c>
      <c r="EO32" s="15">
        <f>+[60]PGE!EI19</f>
        <v>0</v>
      </c>
      <c r="EP32" s="15">
        <f>+[60]PGE!EJ19</f>
        <v>0</v>
      </c>
      <c r="EQ32" s="15">
        <f>+[60]PGE!EK19</f>
        <v>0</v>
      </c>
      <c r="ER32" s="15">
        <f>+[60]PGE!EL19</f>
        <v>0</v>
      </c>
      <c r="ES32" s="15">
        <f>+[60]PGE!EM19</f>
        <v>0</v>
      </c>
      <c r="ET32" s="15">
        <f>+[60]PGE!EN19</f>
        <v>0</v>
      </c>
      <c r="EU32" s="15">
        <f>+[60]PGE!EO19</f>
        <v>0</v>
      </c>
      <c r="EV32" s="15">
        <f>+[60]PGE!EP19</f>
        <v>0</v>
      </c>
      <c r="EW32" s="15">
        <f>+[60]PGE!EQ19</f>
        <v>0</v>
      </c>
      <c r="EX32" s="15">
        <f>+[60]PGE!ER19</f>
        <v>0</v>
      </c>
      <c r="EY32" s="15">
        <f t="shared" si="10"/>
        <v>0</v>
      </c>
      <c r="EZ32" s="16"/>
      <c r="FA32" s="15">
        <f>+[60]PGE!ES19</f>
        <v>0</v>
      </c>
      <c r="FB32" s="15">
        <f>+[60]PGE!ET19</f>
        <v>0</v>
      </c>
      <c r="FC32" s="15">
        <f>+[60]PGE!EU19</f>
        <v>0</v>
      </c>
      <c r="FD32" s="15">
        <f>+[60]PGE!EV19</f>
        <v>0</v>
      </c>
      <c r="FE32" s="15">
        <f>+[60]PGE!EW19</f>
        <v>0</v>
      </c>
      <c r="FF32" s="15">
        <f>+[60]PGE!EX19</f>
        <v>0</v>
      </c>
      <c r="FG32" s="15">
        <f>+[60]PGE!EY19</f>
        <v>0</v>
      </c>
      <c r="FH32" s="15">
        <f>+[60]PGE!EZ19</f>
        <v>0</v>
      </c>
      <c r="FI32" s="15">
        <f>+[60]PGE!FA19</f>
        <v>0</v>
      </c>
      <c r="FJ32" s="15">
        <f>+[60]PGE!FB19</f>
        <v>0</v>
      </c>
      <c r="FK32" s="15">
        <f>+[60]PGE!FC19</f>
        <v>0</v>
      </c>
      <c r="FL32" s="15">
        <f>+[60]PGE!FD19</f>
        <v>0</v>
      </c>
      <c r="FM32" s="15">
        <f t="shared" si="11"/>
        <v>0</v>
      </c>
    </row>
    <row r="33" spans="2:169" ht="18.95" customHeight="1" x14ac:dyDescent="0.25">
      <c r="B33" s="694" t="s">
        <v>17</v>
      </c>
      <c r="C33" s="15">
        <f>+[62]Desembolsos!S113</f>
        <v>0</v>
      </c>
      <c r="D33" s="15">
        <f>+[62]Desembolsos!T113</f>
        <v>0</v>
      </c>
      <c r="E33" s="15">
        <f>+[62]Desembolsos!U113</f>
        <v>0</v>
      </c>
      <c r="F33" s="15">
        <f>+[62]Desembolsos!V113</f>
        <v>0</v>
      </c>
      <c r="G33" s="15">
        <f>+[62]Desembolsos!W113</f>
        <v>0</v>
      </c>
      <c r="H33" s="15">
        <f>+[62]Desembolsos!X113</f>
        <v>0</v>
      </c>
      <c r="I33" s="15">
        <f>+[62]Desembolsos!Y113</f>
        <v>0</v>
      </c>
      <c r="J33" s="15">
        <f>+[62]Desembolsos!Z113</f>
        <v>1200</v>
      </c>
      <c r="K33" s="15">
        <f>+[62]Desembolsos!AA113</f>
        <v>0</v>
      </c>
      <c r="L33" s="15">
        <f>+[62]Desembolsos!AB113</f>
        <v>0</v>
      </c>
      <c r="M33" s="15">
        <f>+[62]Desembolsos!AC113</f>
        <v>0</v>
      </c>
      <c r="N33" s="15">
        <f>+[62]Desembolsos!AD113</f>
        <v>700</v>
      </c>
      <c r="O33" s="15">
        <f t="shared" si="0"/>
        <v>1900</v>
      </c>
      <c r="P33" s="16"/>
      <c r="Q33" s="15">
        <f>+[62]Desembolsos!AE113</f>
        <v>0</v>
      </c>
      <c r="R33" s="15">
        <f>+[62]Desembolsos!AF113</f>
        <v>0</v>
      </c>
      <c r="S33" s="15">
        <f>+[62]Desembolsos!AG113</f>
        <v>0</v>
      </c>
      <c r="T33" s="15">
        <f>+[62]Desembolsos!AH113</f>
        <v>0</v>
      </c>
      <c r="U33" s="15">
        <f>+[62]Desembolsos!AI113</f>
        <v>0</v>
      </c>
      <c r="V33" s="15">
        <f>+[62]Desembolsos!AJ113</f>
        <v>400</v>
      </c>
      <c r="W33" s="15">
        <f>+[62]Desembolsos!AK113</f>
        <v>0</v>
      </c>
      <c r="X33" s="15">
        <f>+[62]Desembolsos!AL113</f>
        <v>700</v>
      </c>
      <c r="Y33" s="15">
        <f>+[62]Desembolsos!AM113</f>
        <v>0</v>
      </c>
      <c r="Z33" s="15">
        <f>+[62]Desembolsos!AN113</f>
        <v>0</v>
      </c>
      <c r="AA33" s="15">
        <f>+[62]Desembolsos!AO113</f>
        <v>0</v>
      </c>
      <c r="AB33" s="15">
        <f>+[62]Desembolsos!AP113</f>
        <v>500</v>
      </c>
      <c r="AC33" s="15">
        <f t="shared" si="1"/>
        <v>1600</v>
      </c>
      <c r="AD33" s="16"/>
      <c r="AE33" s="15">
        <f>+[62]Desembolsos!AQ113</f>
        <v>0</v>
      </c>
      <c r="AF33" s="15">
        <f>+[62]Desembolsos!AR113</f>
        <v>0</v>
      </c>
      <c r="AG33" s="15">
        <f>+[62]Desembolsos!AS113</f>
        <v>0</v>
      </c>
      <c r="AH33" s="15">
        <f>+[62]Desembolsos!AT113</f>
        <v>0</v>
      </c>
      <c r="AI33" s="15">
        <f>+[62]Desembolsos!AU113</f>
        <v>400</v>
      </c>
      <c r="AJ33" s="15">
        <f>+[62]Desembolsos!AV113</f>
        <v>1000</v>
      </c>
      <c r="AK33" s="15">
        <f>+[62]Desembolsos!AW113</f>
        <v>0</v>
      </c>
      <c r="AL33" s="15">
        <f>+[62]Desembolsos!AX113</f>
        <v>0</v>
      </c>
      <c r="AM33" s="15">
        <f>+[62]Desembolsos!AY113</f>
        <v>0</v>
      </c>
      <c r="AN33" s="15">
        <f>+[62]Desembolsos!AZ113</f>
        <v>0</v>
      </c>
      <c r="AO33" s="15">
        <f>+[62]Desembolsos!BA113</f>
        <v>0</v>
      </c>
      <c r="AP33" s="15">
        <f>+[62]Desembolsos!BB113</f>
        <v>435</v>
      </c>
      <c r="AQ33" s="15">
        <f t="shared" si="2"/>
        <v>1835</v>
      </c>
      <c r="AR33" s="16"/>
      <c r="AS33" s="15">
        <f>+[62]Desembolsos!BC113</f>
        <v>0</v>
      </c>
      <c r="AT33" s="15">
        <f>+[62]Desembolsos!BD113</f>
        <v>0</v>
      </c>
      <c r="AU33" s="15">
        <f>+[62]Desembolsos!BE113</f>
        <v>0</v>
      </c>
      <c r="AV33" s="15">
        <f>+[62]Desembolsos!BF113</f>
        <v>0</v>
      </c>
      <c r="AW33" s="15">
        <f>+[62]Desembolsos!BG113</f>
        <v>0</v>
      </c>
      <c r="AX33" s="15">
        <f>+[62]Desembolsos!BH113</f>
        <v>400</v>
      </c>
      <c r="AY33" s="15">
        <f>+[62]Desembolsos!BI113</f>
        <v>0</v>
      </c>
      <c r="AZ33" s="15">
        <f>+[62]Desembolsos!BJ113</f>
        <v>0</v>
      </c>
      <c r="BA33" s="15">
        <f>+[62]Desembolsos!BK113</f>
        <v>0</v>
      </c>
      <c r="BB33" s="15">
        <f>+[62]Desembolsos!BL113</f>
        <v>325</v>
      </c>
      <c r="BC33" s="15">
        <f>+[62]Desembolsos!BM113</f>
        <v>0</v>
      </c>
      <c r="BD33" s="15">
        <f>+[62]Desembolsos!BN113</f>
        <v>900</v>
      </c>
      <c r="BE33" s="15">
        <f t="shared" si="3"/>
        <v>1625</v>
      </c>
      <c r="BF33" s="16"/>
      <c r="BG33" s="15">
        <f>+[62]Desembolsos!BO113</f>
        <v>0</v>
      </c>
      <c r="BH33" s="15">
        <f>+[62]Desembolsos!BP113</f>
        <v>0</v>
      </c>
      <c r="BI33" s="15">
        <f>+[62]Desembolsos!BQ113</f>
        <v>0</v>
      </c>
      <c r="BJ33" s="15">
        <f>+[62]Desembolsos!BR113</f>
        <v>0</v>
      </c>
      <c r="BK33" s="15">
        <f>+[62]Desembolsos!BS113</f>
        <v>0</v>
      </c>
      <c r="BL33" s="15">
        <f>+[62]Desembolsos!BT113</f>
        <v>400</v>
      </c>
      <c r="BM33" s="15">
        <f>+[62]Desembolsos!BU113</f>
        <v>0</v>
      </c>
      <c r="BN33" s="15">
        <f>+[62]Desembolsos!BV113</f>
        <v>0</v>
      </c>
      <c r="BO33" s="15">
        <f>+[62]Desembolsos!BW113</f>
        <v>0</v>
      </c>
      <c r="BP33" s="15">
        <f>+[62]Desembolsos!BX113</f>
        <v>0</v>
      </c>
      <c r="BQ33" s="15">
        <f>+[62]Desembolsos!BY113</f>
        <v>0</v>
      </c>
      <c r="BR33" s="15">
        <f>+[62]Desembolsos!BZ113</f>
        <v>0</v>
      </c>
      <c r="BS33" s="15">
        <f t="shared" si="4"/>
        <v>400</v>
      </c>
      <c r="BT33" s="16"/>
      <c r="BU33" s="15">
        <f>+[62]Desembolsos!CA113</f>
        <v>400</v>
      </c>
      <c r="BV33" s="15">
        <f>+[62]Desembolsos!CB113</f>
        <v>0</v>
      </c>
      <c r="BW33" s="15">
        <f>+[62]Desembolsos!CC113</f>
        <v>0</v>
      </c>
      <c r="BX33" s="15">
        <f>+[62]Desembolsos!CD113</f>
        <v>0</v>
      </c>
      <c r="BY33" s="15">
        <f>+[62]Desembolsos!CE113</f>
        <v>0</v>
      </c>
      <c r="BZ33" s="15">
        <f>+[62]Desembolsos!CF113</f>
        <v>0</v>
      </c>
      <c r="CA33" s="15">
        <f>+[62]Desembolsos!CG113</f>
        <v>0</v>
      </c>
      <c r="CB33" s="15">
        <f>+[62]Desembolsos!CH113</f>
        <v>0</v>
      </c>
      <c r="CC33" s="15">
        <f>+[62]Desembolsos!CI113</f>
        <v>295</v>
      </c>
      <c r="CD33" s="15">
        <f>+[62]Desembolsos!CJ113</f>
        <v>0</v>
      </c>
      <c r="CE33" s="15">
        <f>+[62]Desembolsos!CK113</f>
        <v>0</v>
      </c>
      <c r="CF33" s="15">
        <f>+[62]Desembolsos!CL113</f>
        <v>0</v>
      </c>
      <c r="CG33" s="15">
        <f t="shared" si="5"/>
        <v>695</v>
      </c>
      <c r="CH33" s="16"/>
      <c r="CI33" s="15">
        <f>+[62]Desembolsos!CM113</f>
        <v>0</v>
      </c>
      <c r="CJ33" s="15">
        <f>+[62]Desembolsos!CN113</f>
        <v>0</v>
      </c>
      <c r="CK33" s="15">
        <f>+[62]Desembolsos!CO113</f>
        <v>200</v>
      </c>
      <c r="CL33" s="15">
        <f>+[62]Desembolsos!CP113</f>
        <v>0</v>
      </c>
      <c r="CM33" s="15">
        <f>+[62]Desembolsos!CQ113</f>
        <v>0</v>
      </c>
      <c r="CN33" s="15">
        <f>+[62]Desembolsos!CR113</f>
        <v>0</v>
      </c>
      <c r="CO33" s="15">
        <f>+[62]Desembolsos!CS113</f>
        <v>180</v>
      </c>
      <c r="CP33" s="15">
        <f>+[62]Desembolsos!CT113</f>
        <v>0</v>
      </c>
      <c r="CQ33" s="15">
        <f>+[62]Desembolsos!CU113</f>
        <v>65</v>
      </c>
      <c r="CR33" s="15">
        <f>+[62]Desembolsos!CV113</f>
        <v>0</v>
      </c>
      <c r="CS33" s="15">
        <f>+[62]Desembolsos!CW113</f>
        <v>0</v>
      </c>
      <c r="CT33" s="15">
        <f>+[62]Desembolsos!CX113</f>
        <v>0</v>
      </c>
      <c r="CU33" s="15">
        <f t="shared" si="6"/>
        <v>445</v>
      </c>
      <c r="CV33" s="16"/>
      <c r="CW33" s="15">
        <f>+[62]Desembolsos!CY113</f>
        <v>0</v>
      </c>
      <c r="CX33" s="15">
        <f>+[62]Desembolsos!CZ113</f>
        <v>0</v>
      </c>
      <c r="CY33" s="15">
        <f>+[62]Desembolsos!DA113</f>
        <v>0</v>
      </c>
      <c r="CZ33" s="15">
        <f>+[62]Desembolsos!DB113</f>
        <v>0</v>
      </c>
      <c r="DA33" s="15">
        <f>+[62]Desembolsos!DC113</f>
        <v>0</v>
      </c>
      <c r="DB33" s="15">
        <f>+[62]Desembolsos!DD113</f>
        <v>0</v>
      </c>
      <c r="DC33" s="15">
        <f>+[62]Desembolsos!DE113</f>
        <v>0</v>
      </c>
      <c r="DD33" s="15">
        <f>+[62]Desembolsos!DF113</f>
        <v>0</v>
      </c>
      <c r="DE33" s="15">
        <f>+[62]Desembolsos!DG113</f>
        <v>0</v>
      </c>
      <c r="DF33" s="15">
        <f>+[62]Desembolsos!DH113</f>
        <v>0</v>
      </c>
      <c r="DG33" s="15">
        <f>+[62]Desembolsos!DI113</f>
        <v>0</v>
      </c>
      <c r="DH33" s="15">
        <f>+[62]Desembolsos!DJ113</f>
        <v>0</v>
      </c>
      <c r="DI33" s="15">
        <f t="shared" si="7"/>
        <v>0</v>
      </c>
      <c r="DJ33" s="16"/>
      <c r="DK33" s="15">
        <f>+[62]Desembolsos!DK113</f>
        <v>0</v>
      </c>
      <c r="DL33" s="15">
        <f>+[62]Desembolsos!DL113</f>
        <v>0</v>
      </c>
      <c r="DM33" s="15">
        <f>+[62]Desembolsos!DM113</f>
        <v>0</v>
      </c>
      <c r="DN33" s="15">
        <f>+[62]Desembolsos!DN113</f>
        <v>0</v>
      </c>
      <c r="DO33" s="15">
        <f>+[62]Desembolsos!DO113</f>
        <v>0</v>
      </c>
      <c r="DP33" s="15">
        <f>+[62]Desembolsos!DP113</f>
        <v>0</v>
      </c>
      <c r="DQ33" s="15">
        <f>+[62]Desembolsos!DQ113</f>
        <v>0</v>
      </c>
      <c r="DR33" s="15">
        <f>+[62]Desembolsos!DR113</f>
        <v>0</v>
      </c>
      <c r="DS33" s="15">
        <f>+[62]Desembolsos!DS113</f>
        <v>0</v>
      </c>
      <c r="DT33" s="15">
        <f>+[62]Desembolsos!DT113</f>
        <v>0</v>
      </c>
      <c r="DU33" s="15">
        <f>+[62]Desembolsos!DU113</f>
        <v>0</v>
      </c>
      <c r="DV33" s="15">
        <f>+[62]Desembolsos!DV113</f>
        <v>0</v>
      </c>
      <c r="DW33" s="15">
        <f t="shared" si="8"/>
        <v>0</v>
      </c>
      <c r="DX33" s="16"/>
      <c r="DY33" s="15">
        <f>+[62]Desembolsos!DW113</f>
        <v>0</v>
      </c>
      <c r="DZ33" s="15">
        <f>+[62]Desembolsos!DX113</f>
        <v>0</v>
      </c>
      <c r="EA33" s="15">
        <f>+[62]Desembolsos!DY113</f>
        <v>0</v>
      </c>
      <c r="EB33" s="15">
        <f>+[62]Desembolsos!DZ113</f>
        <v>0</v>
      </c>
      <c r="EC33" s="15">
        <f>+[62]Desembolsos!EA113</f>
        <v>0</v>
      </c>
      <c r="ED33" s="15">
        <f>+[62]Desembolsos!EB113</f>
        <v>0</v>
      </c>
      <c r="EE33" s="15">
        <f>+[62]Desembolsos!EC113</f>
        <v>0</v>
      </c>
      <c r="EF33" s="15">
        <f>+[62]Desembolsos!ED113</f>
        <v>0</v>
      </c>
      <c r="EG33" s="15">
        <f>+[62]Desembolsos!EE113</f>
        <v>0</v>
      </c>
      <c r="EH33" s="15">
        <f>+[62]Desembolsos!EF113</f>
        <v>0</v>
      </c>
      <c r="EI33" s="15">
        <f>+[62]Desembolsos!EG113</f>
        <v>0</v>
      </c>
      <c r="EJ33" s="15">
        <f>+[62]Desembolsos!EH113</f>
        <v>0</v>
      </c>
      <c r="EK33" s="15">
        <f t="shared" si="9"/>
        <v>0</v>
      </c>
      <c r="EL33" s="16"/>
      <c r="EM33" s="15">
        <f>+[62]Desembolsos!EI113</f>
        <v>0</v>
      </c>
      <c r="EN33" s="15">
        <f>+[62]Desembolsos!EJ113</f>
        <v>0</v>
      </c>
      <c r="EO33" s="15">
        <f>+[62]Desembolsos!EK113</f>
        <v>0</v>
      </c>
      <c r="EP33" s="15">
        <f>+[62]Desembolsos!EL113</f>
        <v>0</v>
      </c>
      <c r="EQ33" s="15">
        <f>+[62]Desembolsos!EM113</f>
        <v>0</v>
      </c>
      <c r="ER33" s="15">
        <f>+[62]Desembolsos!EN113</f>
        <v>0</v>
      </c>
      <c r="ES33" s="15">
        <f>+[62]Desembolsos!EO113</f>
        <v>0</v>
      </c>
      <c r="ET33" s="15">
        <f>+[62]Desembolsos!EP113</f>
        <v>0</v>
      </c>
      <c r="EU33" s="15">
        <f>+[62]Desembolsos!EQ113</f>
        <v>0</v>
      </c>
      <c r="EV33" s="15">
        <f>+[62]Desembolsos!ER113</f>
        <v>0</v>
      </c>
      <c r="EW33" s="15">
        <f>+[62]Desembolsos!ES113</f>
        <v>0</v>
      </c>
      <c r="EX33" s="15">
        <f>+[62]Desembolsos!ET113</f>
        <v>0</v>
      </c>
      <c r="EY33" s="15">
        <f t="shared" si="10"/>
        <v>0</v>
      </c>
      <c r="EZ33" s="16"/>
      <c r="FA33" s="15">
        <f>+[62]Desembolsos!EU113</f>
        <v>0</v>
      </c>
      <c r="FB33" s="15">
        <f>+[62]Desembolsos!EV113</f>
        <v>0</v>
      </c>
      <c r="FC33" s="15">
        <f>+[62]Desembolsos!EW113</f>
        <v>0</v>
      </c>
      <c r="FD33" s="15">
        <f>+[62]Desembolsos!EX113</f>
        <v>0</v>
      </c>
      <c r="FE33" s="15">
        <f>+[62]Desembolsos!EY113</f>
        <v>0</v>
      </c>
      <c r="FF33" s="15">
        <f>+[62]Desembolsos!EZ113</f>
        <v>0</v>
      </c>
      <c r="FG33" s="15">
        <f>+[62]Desembolsos!FA113</f>
        <v>0</v>
      </c>
      <c r="FH33" s="15">
        <f>+[62]Desembolsos!FB113</f>
        <v>0</v>
      </c>
      <c r="FI33" s="15">
        <f>+[62]Desembolsos!FC113</f>
        <v>0</v>
      </c>
      <c r="FJ33" s="15">
        <f>+[62]Desembolsos!FD113</f>
        <v>0</v>
      </c>
      <c r="FK33" s="15">
        <f>+[62]Desembolsos!FE113</f>
        <v>0</v>
      </c>
      <c r="FL33" s="15">
        <f>+[62]Desembolsos!FF113</f>
        <v>0</v>
      </c>
      <c r="FM33" s="15">
        <f t="shared" si="11"/>
        <v>0</v>
      </c>
    </row>
    <row r="34" spans="2:169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0">+D34</f>
        <v>0</v>
      </c>
      <c r="F34" s="15">
        <f t="shared" si="90"/>
        <v>0</v>
      </c>
      <c r="G34" s="15">
        <f t="shared" si="90"/>
        <v>0</v>
      </c>
      <c r="H34" s="15">
        <f t="shared" si="90"/>
        <v>0</v>
      </c>
      <c r="I34" s="15">
        <f t="shared" si="90"/>
        <v>0</v>
      </c>
      <c r="J34" s="15">
        <f t="shared" si="90"/>
        <v>0</v>
      </c>
      <c r="K34" s="15">
        <f t="shared" si="90"/>
        <v>0</v>
      </c>
      <c r="L34" s="15">
        <f t="shared" si="90"/>
        <v>0</v>
      </c>
      <c r="M34" s="15">
        <f t="shared" si="90"/>
        <v>0</v>
      </c>
      <c r="N34" s="15">
        <f t="shared" si="90"/>
        <v>0</v>
      </c>
      <c r="O34" s="15">
        <f t="shared" si="0"/>
        <v>0</v>
      </c>
      <c r="P34" s="16"/>
      <c r="Q34" s="15">
        <f>+[62]Desembolsos!AE90-Q21-Q29-Q30-Q32</f>
        <v>0</v>
      </c>
      <c r="R34" s="15">
        <f>+Q34</f>
        <v>0</v>
      </c>
      <c r="S34" s="15">
        <f t="shared" ref="S34:AB34" si="91">+R34</f>
        <v>0</v>
      </c>
      <c r="T34" s="15">
        <f t="shared" si="91"/>
        <v>0</v>
      </c>
      <c r="U34" s="15">
        <f t="shared" si="91"/>
        <v>0</v>
      </c>
      <c r="V34" s="15">
        <f t="shared" si="91"/>
        <v>0</v>
      </c>
      <c r="W34" s="15">
        <f t="shared" si="91"/>
        <v>0</v>
      </c>
      <c r="X34" s="15">
        <f t="shared" si="91"/>
        <v>0</v>
      </c>
      <c r="Y34" s="15">
        <f t="shared" si="91"/>
        <v>0</v>
      </c>
      <c r="Z34" s="15">
        <f t="shared" si="91"/>
        <v>0</v>
      </c>
      <c r="AA34" s="15">
        <f t="shared" si="91"/>
        <v>0</v>
      </c>
      <c r="AB34" s="15">
        <f t="shared" si="91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2">+AF34</f>
        <v>0</v>
      </c>
      <c r="AH34" s="15">
        <f t="shared" si="92"/>
        <v>0</v>
      </c>
      <c r="AI34" s="15">
        <f t="shared" si="92"/>
        <v>0</v>
      </c>
      <c r="AJ34" s="15">
        <f t="shared" si="92"/>
        <v>0</v>
      </c>
      <c r="AK34" s="15">
        <f t="shared" si="92"/>
        <v>0</v>
      </c>
      <c r="AL34" s="15">
        <f t="shared" si="92"/>
        <v>0</v>
      </c>
      <c r="AM34" s="15">
        <f t="shared" si="92"/>
        <v>0</v>
      </c>
      <c r="AN34" s="15">
        <f t="shared" si="92"/>
        <v>0</v>
      </c>
      <c r="AO34" s="15">
        <f t="shared" si="92"/>
        <v>0</v>
      </c>
      <c r="AP34" s="15">
        <f t="shared" si="92"/>
        <v>0</v>
      </c>
      <c r="AQ34" s="15">
        <f t="shared" si="2"/>
        <v>0</v>
      </c>
      <c r="AR34" s="16"/>
      <c r="AS34" s="15">
        <v>0</v>
      </c>
      <c r="AT34" s="15">
        <f>+[62]Desembolsos!BD90-AT21-AT29-AT30-AT32</f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f>+[62]Desembolsos!BO90-BG21-BG29-BG30-BG32</f>
        <v>0</v>
      </c>
      <c r="BH34" s="15">
        <f>+BG34</f>
        <v>0</v>
      </c>
      <c r="BI34" s="15">
        <f t="shared" ref="BI34:BR34" si="93">+BH34</f>
        <v>0</v>
      </c>
      <c r="BJ34" s="15">
        <f t="shared" si="93"/>
        <v>0</v>
      </c>
      <c r="BK34" s="15">
        <f t="shared" si="93"/>
        <v>0</v>
      </c>
      <c r="BL34" s="15">
        <f t="shared" si="93"/>
        <v>0</v>
      </c>
      <c r="BM34" s="15">
        <f t="shared" si="93"/>
        <v>0</v>
      </c>
      <c r="BN34" s="15">
        <f t="shared" si="93"/>
        <v>0</v>
      </c>
      <c r="BO34" s="15">
        <f t="shared" si="93"/>
        <v>0</v>
      </c>
      <c r="BP34" s="15">
        <f t="shared" si="93"/>
        <v>0</v>
      </c>
      <c r="BQ34" s="15">
        <f t="shared" si="93"/>
        <v>0</v>
      </c>
      <c r="BR34" s="15">
        <f t="shared" si="93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4">+BV34</f>
        <v>0</v>
      </c>
      <c r="BX34" s="15">
        <f t="shared" si="94"/>
        <v>0</v>
      </c>
      <c r="BY34" s="15">
        <f t="shared" si="94"/>
        <v>0</v>
      </c>
      <c r="BZ34" s="15">
        <f t="shared" si="94"/>
        <v>0</v>
      </c>
      <c r="CA34" s="15">
        <f t="shared" si="94"/>
        <v>0</v>
      </c>
      <c r="CB34" s="15">
        <f t="shared" si="94"/>
        <v>0</v>
      </c>
      <c r="CC34" s="15">
        <f t="shared" si="94"/>
        <v>0</v>
      </c>
      <c r="CD34" s="15">
        <f t="shared" si="94"/>
        <v>0</v>
      </c>
      <c r="CE34" s="15">
        <f t="shared" si="94"/>
        <v>0</v>
      </c>
      <c r="CF34" s="15">
        <f t="shared" si="94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5">+CJ34</f>
        <v>0</v>
      </c>
      <c r="CL34" s="15">
        <f t="shared" si="95"/>
        <v>0</v>
      </c>
      <c r="CM34" s="15">
        <f t="shared" si="95"/>
        <v>0</v>
      </c>
      <c r="CN34" s="15">
        <f t="shared" si="95"/>
        <v>0</v>
      </c>
      <c r="CO34" s="15">
        <f t="shared" si="95"/>
        <v>0</v>
      </c>
      <c r="CP34" s="15">
        <f t="shared" si="95"/>
        <v>0</v>
      </c>
      <c r="CQ34" s="15">
        <f t="shared" si="95"/>
        <v>0</v>
      </c>
      <c r="CR34" s="15">
        <f t="shared" si="95"/>
        <v>0</v>
      </c>
      <c r="CS34" s="15">
        <f t="shared" si="95"/>
        <v>0</v>
      </c>
      <c r="CT34" s="15">
        <f t="shared" si="95"/>
        <v>0</v>
      </c>
      <c r="CU34" s="15">
        <f t="shared" si="6"/>
        <v>0</v>
      </c>
      <c r="CV34" s="16"/>
      <c r="CW34" s="15">
        <f>+[62]Desembolsos!CY90-CW21-CW29-CW30-CW32</f>
        <v>0</v>
      </c>
      <c r="CX34" s="15">
        <f>+CW34</f>
        <v>0</v>
      </c>
      <c r="CY34" s="15">
        <f t="shared" ref="CY34:DH34" si="96">+CX34</f>
        <v>0</v>
      </c>
      <c r="CZ34" s="15">
        <f t="shared" si="96"/>
        <v>0</v>
      </c>
      <c r="DA34" s="15">
        <f t="shared" si="96"/>
        <v>0</v>
      </c>
      <c r="DB34" s="15">
        <f t="shared" si="96"/>
        <v>0</v>
      </c>
      <c r="DC34" s="15">
        <f t="shared" si="96"/>
        <v>0</v>
      </c>
      <c r="DD34" s="15">
        <f t="shared" si="96"/>
        <v>0</v>
      </c>
      <c r="DE34" s="15">
        <f t="shared" si="96"/>
        <v>0</v>
      </c>
      <c r="DF34" s="15">
        <f t="shared" si="96"/>
        <v>0</v>
      </c>
      <c r="DG34" s="15">
        <f t="shared" si="96"/>
        <v>0</v>
      </c>
      <c r="DH34" s="15">
        <f t="shared" si="96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7">+DZ34</f>
        <v>0</v>
      </c>
      <c r="EB34" s="15">
        <f t="shared" si="97"/>
        <v>0</v>
      </c>
      <c r="EC34" s="15">
        <f t="shared" si="97"/>
        <v>0</v>
      </c>
      <c r="ED34" s="15">
        <f t="shared" si="97"/>
        <v>0</v>
      </c>
      <c r="EE34" s="15">
        <f t="shared" si="97"/>
        <v>0</v>
      </c>
      <c r="EF34" s="15">
        <f t="shared" si="97"/>
        <v>0</v>
      </c>
      <c r="EG34" s="15">
        <f t="shared" si="97"/>
        <v>0</v>
      </c>
      <c r="EH34" s="15">
        <f t="shared" si="97"/>
        <v>0</v>
      </c>
      <c r="EI34" s="15">
        <f t="shared" si="97"/>
        <v>0</v>
      </c>
      <c r="EJ34" s="15">
        <f t="shared" si="97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8">+EK34</f>
        <v>0</v>
      </c>
      <c r="EO34" s="15">
        <f t="shared" si="98"/>
        <v>0</v>
      </c>
      <c r="EP34" s="15">
        <f t="shared" si="98"/>
        <v>0</v>
      </c>
      <c r="EQ34" s="15">
        <f t="shared" si="98"/>
        <v>0</v>
      </c>
      <c r="ER34" s="15">
        <f t="shared" si="98"/>
        <v>0</v>
      </c>
      <c r="ES34" s="15">
        <f t="shared" si="98"/>
        <v>0</v>
      </c>
      <c r="ET34" s="15">
        <f t="shared" si="98"/>
        <v>0</v>
      </c>
      <c r="EU34" s="15">
        <f t="shared" si="98"/>
        <v>0</v>
      </c>
      <c r="EV34" s="15">
        <f t="shared" ref="EV34" si="99">+ES34</f>
        <v>0</v>
      </c>
      <c r="EW34" s="15">
        <f t="shared" ref="EW34" si="100">+ET34</f>
        <v>0</v>
      </c>
      <c r="EX34" s="15">
        <f t="shared" ref="EX34" si="101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2">+EW34</f>
        <v>0</v>
      </c>
      <c r="FC34" s="15">
        <f t="shared" si="102"/>
        <v>0</v>
      </c>
      <c r="FD34" s="15">
        <f t="shared" si="102"/>
        <v>0</v>
      </c>
      <c r="FE34" s="15">
        <f t="shared" si="102"/>
        <v>0</v>
      </c>
      <c r="FF34" s="15">
        <f t="shared" si="102"/>
        <v>0</v>
      </c>
      <c r="FG34" s="15">
        <f t="shared" si="102"/>
        <v>0</v>
      </c>
      <c r="FH34" s="15">
        <f t="shared" si="102"/>
        <v>0</v>
      </c>
      <c r="FI34" s="15">
        <f t="shared" si="102"/>
        <v>0</v>
      </c>
      <c r="FJ34" s="15">
        <f t="shared" si="102"/>
        <v>0</v>
      </c>
      <c r="FK34" s="15">
        <f t="shared" si="102"/>
        <v>0</v>
      </c>
      <c r="FL34" s="15">
        <f t="shared" si="102"/>
        <v>0</v>
      </c>
      <c r="FM34" s="15">
        <f t="shared" si="11"/>
        <v>0</v>
      </c>
    </row>
    <row r="35" spans="2:169" ht="15.75" x14ac:dyDescent="0.25">
      <c r="B35" s="690" t="s">
        <v>97</v>
      </c>
      <c r="C35" s="20">
        <f>+C36+C37</f>
        <v>201.91192982994897</v>
      </c>
      <c r="D35" s="20">
        <f t="shared" ref="D35:N35" si="103">+D36+D37</f>
        <v>380.88701014304547</v>
      </c>
      <c r="E35" s="20">
        <f t="shared" si="103"/>
        <v>17.947553764296117</v>
      </c>
      <c r="F35" s="20">
        <f t="shared" si="103"/>
        <v>70.177062799279639</v>
      </c>
      <c r="G35" s="20">
        <f t="shared" si="103"/>
        <v>204.29414384680157</v>
      </c>
      <c r="H35" s="20">
        <f t="shared" si="103"/>
        <v>68.876572078866644</v>
      </c>
      <c r="I35" s="20">
        <f t="shared" si="103"/>
        <v>258.34594316677953</v>
      </c>
      <c r="J35" s="20">
        <f t="shared" si="103"/>
        <v>104.16229552738722</v>
      </c>
      <c r="K35" s="20">
        <f t="shared" si="103"/>
        <v>225.01050038094803</v>
      </c>
      <c r="L35" s="20">
        <f t="shared" si="103"/>
        <v>820.64018603302873</v>
      </c>
      <c r="M35" s="20">
        <f t="shared" si="103"/>
        <v>435.22190887126669</v>
      </c>
      <c r="N35" s="20">
        <f t="shared" si="103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4">+R36+R37</f>
        <v>817.83031454565617</v>
      </c>
      <c r="S35" s="20">
        <f t="shared" si="104"/>
        <v>395.0479941358476</v>
      </c>
      <c r="T35" s="20">
        <f t="shared" si="104"/>
        <v>302.12049922321836</v>
      </c>
      <c r="U35" s="20">
        <f t="shared" si="104"/>
        <v>416.07105622355459</v>
      </c>
      <c r="V35" s="20">
        <f t="shared" si="104"/>
        <v>374.12283738080629</v>
      </c>
      <c r="W35" s="20">
        <f t="shared" si="104"/>
        <v>123.33580974922802</v>
      </c>
      <c r="X35" s="20">
        <f t="shared" si="104"/>
        <v>125.82880673842061</v>
      </c>
      <c r="Y35" s="20">
        <f t="shared" si="104"/>
        <v>211.66192297013555</v>
      </c>
      <c r="Z35" s="20">
        <f t="shared" si="104"/>
        <v>352.50754255030131</v>
      </c>
      <c r="AA35" s="20">
        <f t="shared" si="104"/>
        <v>339.38357712179021</v>
      </c>
      <c r="AB35" s="20">
        <f t="shared" si="104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5">+AG36+AG37</f>
        <v>1017.55800297</v>
      </c>
      <c r="AH35" s="20">
        <f t="shared" si="105"/>
        <v>376.42880833169608</v>
      </c>
      <c r="AI35" s="20">
        <f t="shared" si="105"/>
        <v>-60.236638513707724</v>
      </c>
      <c r="AJ35" s="20">
        <f t="shared" si="105"/>
        <v>4.5394995402278937</v>
      </c>
      <c r="AK35" s="20">
        <f t="shared" si="105"/>
        <v>-80.283815566229137</v>
      </c>
      <c r="AL35" s="20">
        <f t="shared" si="105"/>
        <v>40.176307158178759</v>
      </c>
      <c r="AM35" s="20">
        <f t="shared" si="105"/>
        <v>90.812342368376889</v>
      </c>
      <c r="AN35" s="20">
        <f t="shared" si="105"/>
        <v>415.31347725092525</v>
      </c>
      <c r="AO35" s="20">
        <f t="shared" si="105"/>
        <v>581.22191857604855</v>
      </c>
      <c r="AP35" s="20">
        <f t="shared" si="105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6">+AU36+AU37</f>
        <v>1019.3755376030016</v>
      </c>
      <c r="AV35" s="20">
        <f t="shared" si="106"/>
        <v>1229.9125841342561</v>
      </c>
      <c r="AW35" s="20">
        <f t="shared" si="106"/>
        <v>885.89100342884365</v>
      </c>
      <c r="AX35" s="20">
        <f t="shared" si="106"/>
        <v>1261.6516494849186</v>
      </c>
      <c r="AY35" s="20">
        <f t="shared" si="106"/>
        <v>126.54056933699448</v>
      </c>
      <c r="AZ35" s="20">
        <f t="shared" si="106"/>
        <v>1410.4389282532723</v>
      </c>
      <c r="BA35" s="20">
        <f t="shared" si="106"/>
        <v>1617.2461475</v>
      </c>
      <c r="BB35" s="20">
        <f t="shared" si="106"/>
        <v>680.57580304999965</v>
      </c>
      <c r="BC35" s="20">
        <f t="shared" si="106"/>
        <v>546.13866748999953</v>
      </c>
      <c r="BD35" s="20">
        <f t="shared" si="106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7">+BH36+BH37</f>
        <v>1066.2542874304006</v>
      </c>
      <c r="BI35" s="20">
        <f t="shared" si="107"/>
        <v>1252.5089904169999</v>
      </c>
      <c r="BJ35" s="20">
        <f t="shared" si="107"/>
        <v>243.04338774259998</v>
      </c>
      <c r="BK35" s="20">
        <f t="shared" si="107"/>
        <v>405.71696526460011</v>
      </c>
      <c r="BL35" s="20">
        <f t="shared" si="107"/>
        <v>-30.531925886400053</v>
      </c>
      <c r="BM35" s="20">
        <f t="shared" si="107"/>
        <v>3.7693826634001084</v>
      </c>
      <c r="BN35" s="20">
        <f t="shared" si="107"/>
        <v>86.90601305780001</v>
      </c>
      <c r="BO35" s="20">
        <f t="shared" si="107"/>
        <v>97.483724626600065</v>
      </c>
      <c r="BP35" s="20">
        <f t="shared" si="107"/>
        <v>460.51231001579998</v>
      </c>
      <c r="BQ35" s="20">
        <f t="shared" si="107"/>
        <v>15.831584930199995</v>
      </c>
      <c r="BR35" s="20">
        <f t="shared" si="107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8">+BV36+BV37</f>
        <v>-272.04571519440003</v>
      </c>
      <c r="BW35" s="20">
        <f t="shared" si="108"/>
        <v>14.588046818399896</v>
      </c>
      <c r="BX35" s="20">
        <f t="shared" si="108"/>
        <v>-188.62905059920007</v>
      </c>
      <c r="BY35" s="20">
        <f t="shared" si="108"/>
        <v>86.195694589199945</v>
      </c>
      <c r="BZ35" s="20">
        <f t="shared" si="108"/>
        <v>577.38285548900001</v>
      </c>
      <c r="CA35" s="20">
        <f t="shared" si="108"/>
        <v>-162.85936884180006</v>
      </c>
      <c r="CB35" s="20">
        <f t="shared" si="108"/>
        <v>-62.767933298600042</v>
      </c>
      <c r="CC35" s="20">
        <f t="shared" si="108"/>
        <v>-187.86662878520002</v>
      </c>
      <c r="CD35" s="20">
        <f t="shared" si="108"/>
        <v>97.789087350600028</v>
      </c>
      <c r="CE35" s="20">
        <f t="shared" si="108"/>
        <v>307.75848327840004</v>
      </c>
      <c r="CF35" s="20">
        <f t="shared" si="108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9">+CJ36+CJ37</f>
        <v>118.704760986</v>
      </c>
      <c r="CK35" s="20">
        <f t="shared" si="109"/>
        <v>1611.1012406581995</v>
      </c>
      <c r="CL35" s="20">
        <f t="shared" si="109"/>
        <v>-1176.8449367198</v>
      </c>
      <c r="CM35" s="20">
        <f t="shared" si="109"/>
        <v>-97.911981010800119</v>
      </c>
      <c r="CN35" s="20">
        <f t="shared" si="109"/>
        <v>338.91246745479975</v>
      </c>
      <c r="CO35" s="20">
        <f t="shared" si="109"/>
        <v>29.824642479199973</v>
      </c>
      <c r="CP35" s="20">
        <f t="shared" si="109"/>
        <v>4.497254977799912</v>
      </c>
      <c r="CQ35" s="20">
        <f t="shared" si="109"/>
        <v>928.99577851000015</v>
      </c>
      <c r="CR35" s="20">
        <f t="shared" si="109"/>
        <v>-33.301210483529246</v>
      </c>
      <c r="CS35" s="20">
        <f t="shared" si="109"/>
        <v>11.160508241739663</v>
      </c>
      <c r="CT35" s="20">
        <f t="shared" si="109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0">+CX36+CX37</f>
        <v>737.13576219392291</v>
      </c>
      <c r="CY35" s="20">
        <f t="shared" si="110"/>
        <v>69.223775529471851</v>
      </c>
      <c r="CZ35" s="20">
        <f t="shared" si="110"/>
        <v>165.58528082021689</v>
      </c>
      <c r="DA35" s="20">
        <f t="shared" si="110"/>
        <v>174.787130807876</v>
      </c>
      <c r="DB35" s="20">
        <f t="shared" si="110"/>
        <v>677.39931495203041</v>
      </c>
      <c r="DC35" s="20">
        <f t="shared" si="110"/>
        <v>124.06818476284832</v>
      </c>
      <c r="DD35" s="20">
        <f t="shared" si="110"/>
        <v>134.87979358272122</v>
      </c>
      <c r="DE35" s="20">
        <f t="shared" si="110"/>
        <v>377.61647247101303</v>
      </c>
      <c r="DF35" s="20">
        <f t="shared" si="110"/>
        <v>98.165246388663491</v>
      </c>
      <c r="DG35" s="20">
        <f t="shared" si="110"/>
        <v>514.24494711275725</v>
      </c>
      <c r="DH35" s="20">
        <f t="shared" si="110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1">+DL36+DL37</f>
        <v>42.069621176397959</v>
      </c>
      <c r="DM35" s="20">
        <f t="shared" si="111"/>
        <v>-4.0261993764247563</v>
      </c>
      <c r="DN35" s="20">
        <f t="shared" si="111"/>
        <v>371.05378604217867</v>
      </c>
      <c r="DO35" s="20">
        <f t="shared" si="111"/>
        <v>146.3817601698193</v>
      </c>
      <c r="DP35" s="20">
        <f t="shared" si="111"/>
        <v>415.54586130575626</v>
      </c>
      <c r="DQ35" s="20">
        <f t="shared" si="111"/>
        <v>402.51063120766105</v>
      </c>
      <c r="DR35" s="20">
        <f t="shared" si="111"/>
        <v>182.8367198256916</v>
      </c>
      <c r="DS35" s="20">
        <f t="shared" si="111"/>
        <v>-17.10097310405067</v>
      </c>
      <c r="DT35" s="20">
        <f t="shared" si="111"/>
        <v>-286.7183122779989</v>
      </c>
      <c r="DU35" s="20">
        <f t="shared" si="111"/>
        <v>164.17614928656698</v>
      </c>
      <c r="DV35" s="20">
        <f t="shared" si="111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2">+DZ36+DZ37</f>
        <v>-67.617515124621264</v>
      </c>
      <c r="EA35" s="20">
        <f t="shared" si="112"/>
        <v>234.5827855654845</v>
      </c>
      <c r="EB35" s="20">
        <f t="shared" si="112"/>
        <v>-60.373942565687209</v>
      </c>
      <c r="EC35" s="20">
        <f t="shared" si="112"/>
        <v>500.17926630039835</v>
      </c>
      <c r="ED35" s="20">
        <f t="shared" si="112"/>
        <v>-114.69472699265127</v>
      </c>
      <c r="EE35" s="20">
        <f t="shared" si="112"/>
        <v>55.261135114124002</v>
      </c>
      <c r="EF35" s="20">
        <f t="shared" si="112"/>
        <v>305.58868876113013</v>
      </c>
      <c r="EG35" s="20">
        <f t="shared" si="112"/>
        <v>425.33818986801896</v>
      </c>
      <c r="EH35" s="20">
        <f t="shared" si="112"/>
        <v>199.37158950952625</v>
      </c>
      <c r="EI35" s="20">
        <f t="shared" si="112"/>
        <v>792.30603796155333</v>
      </c>
      <c r="EJ35" s="20">
        <f t="shared" si="112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3">+EN36+EN37</f>
        <v>211.93440343186904</v>
      </c>
      <c r="EO35" s="20">
        <f t="shared" si="113"/>
        <v>685.67864737703417</v>
      </c>
      <c r="EP35" s="20">
        <f t="shared" si="113"/>
        <v>56.377500558153656</v>
      </c>
      <c r="EQ35" s="20">
        <f t="shared" si="113"/>
        <v>34.298409037858846</v>
      </c>
      <c r="ER35" s="20">
        <f t="shared" si="113"/>
        <v>18.653145766088443</v>
      </c>
      <c r="ES35" s="20">
        <f t="shared" si="113"/>
        <v>449.60855415048104</v>
      </c>
      <c r="ET35" s="20">
        <f t="shared" si="113"/>
        <v>65.555022880089297</v>
      </c>
      <c r="EU35" s="20">
        <f t="shared" si="113"/>
        <v>93.093652918687638</v>
      </c>
      <c r="EV35" s="20">
        <f t="shared" ref="EV35:EX35" si="114">+EV36+EV37</f>
        <v>758.16839705819029</v>
      </c>
      <c r="EW35" s="20">
        <f t="shared" si="114"/>
        <v>6.1465523915623663</v>
      </c>
      <c r="EX35" s="20">
        <f t="shared" si="114"/>
        <v>390.77514491218369</v>
      </c>
      <c r="EY35" s="20">
        <f t="shared" si="10"/>
        <v>2883.0011030454757</v>
      </c>
      <c r="EZ35" s="574"/>
      <c r="FA35" s="20">
        <f t="shared" ref="FA35:FL35" si="115">+FA36+FA37</f>
        <v>3369.261356214115</v>
      </c>
      <c r="FB35" s="20">
        <f t="shared" si="115"/>
        <v>290.66213812409291</v>
      </c>
      <c r="FC35" s="20">
        <f t="shared" si="115"/>
        <v>455.46444697135428</v>
      </c>
      <c r="FD35" s="20">
        <f t="shared" si="115"/>
        <v>983.88954415031594</v>
      </c>
      <c r="FE35" s="20">
        <f t="shared" si="115"/>
        <v>244.09338461016148</v>
      </c>
      <c r="FF35" s="20">
        <f t="shared" si="115"/>
        <v>309.66930211849228</v>
      </c>
      <c r="FG35" s="20">
        <f t="shared" si="115"/>
        <v>462.64423403116712</v>
      </c>
      <c r="FH35" s="20">
        <f t="shared" si="115"/>
        <v>584.85711752602572</v>
      </c>
      <c r="FI35" s="20">
        <f t="shared" si="115"/>
        <v>314.85922415657052</v>
      </c>
      <c r="FJ35" s="20">
        <f t="shared" si="115"/>
        <v>337.27709050397777</v>
      </c>
      <c r="FK35" s="20">
        <f t="shared" si="115"/>
        <v>733.96189323028693</v>
      </c>
      <c r="FL35" s="20">
        <f t="shared" si="115"/>
        <v>1058.1901115766022</v>
      </c>
      <c r="FM35" s="20">
        <f t="shared" si="11"/>
        <v>9144.8298432131596</v>
      </c>
    </row>
    <row r="36" spans="2:169" x14ac:dyDescent="0.25">
      <c r="B36" s="691" t="s">
        <v>695</v>
      </c>
      <c r="C36" s="15">
        <f>+[62]Desembolsos!S64+[62]Desembolsos!S97+[62]Desembolsos!S98+[62]Desembolsos!S99</f>
        <v>129.88538682999999</v>
      </c>
      <c r="D36" s="15">
        <f>+[62]Desembolsos!T64+[62]Desembolsos!T97+[62]Desembolsos!T98+[62]Desembolsos!T99</f>
        <v>95.366707329999997</v>
      </c>
      <c r="E36" s="15">
        <f>+[62]Desembolsos!U64+[62]Desembolsos!U97+[62]Desembolsos!U98+[62]Desembolsos!U99</f>
        <v>154.22165776999998</v>
      </c>
      <c r="F36" s="15">
        <f>+[62]Desembolsos!V64+[62]Desembolsos!V97+[62]Desembolsos!V98+[62]Desembolsos!V99</f>
        <v>194.68448214</v>
      </c>
      <c r="G36" s="15">
        <f>+[62]Desembolsos!W64+[62]Desembolsos!W97+[62]Desembolsos!W98+[62]Desembolsos!W99</f>
        <v>207.25103627999999</v>
      </c>
      <c r="H36" s="15">
        <f>+[62]Desembolsos!X64+[62]Desembolsos!X97+[62]Desembolsos!X98+[62]Desembolsos!X99</f>
        <v>212.66693348999999</v>
      </c>
      <c r="I36" s="15">
        <f>+[62]Desembolsos!Y64+[62]Desembolsos!Y97+[62]Desembolsos!Y98+[62]Desembolsos!Y99</f>
        <v>168.13604937999997</v>
      </c>
      <c r="J36" s="15">
        <f>+[62]Desembolsos!Z64+[62]Desembolsos!Z97+[62]Desembolsos!Z98+[62]Desembolsos!Z99</f>
        <v>232.35851712000002</v>
      </c>
      <c r="K36" s="15">
        <f>+[62]Desembolsos!AA64+[62]Desembolsos!AA97+[62]Desembolsos!AA98+[62]Desembolsos!AA99</f>
        <v>208.94300039000001</v>
      </c>
      <c r="L36" s="15">
        <f>+[62]Desembolsos!AB64+[62]Desembolsos!AB97+[62]Desembolsos!AB98+[62]Desembolsos!AB99</f>
        <v>819.27570207000008</v>
      </c>
      <c r="M36" s="15">
        <f>+[62]Desembolsos!AC64+[62]Desembolsos!AC97+[62]Desembolsos!AC98+[62]Desembolsos!AC99</f>
        <v>359.94518145000001</v>
      </c>
      <c r="N36" s="15">
        <f>+[62]Desembolsos!AD64+[62]Desembolsos!AD97+[62]Desembolsos!AD98+[62]Desembolsos!AD99</f>
        <v>365.20704614999994</v>
      </c>
      <c r="O36" s="15">
        <f t="shared" si="0"/>
        <v>3147.9417003999997</v>
      </c>
      <c r="P36" s="16"/>
      <c r="Q36" s="15">
        <f>+[62]Desembolsos!AE64+[62]Desembolsos!AE97+[62]Desembolsos!AE98+[62]Desembolsos!AE99</f>
        <v>126.94027036</v>
      </c>
      <c r="R36" s="15">
        <f>+[62]Desembolsos!AF64+[62]Desembolsos!AF97+[62]Desembolsos!AF98+[62]Desembolsos!AF99</f>
        <v>761.2528295599999</v>
      </c>
      <c r="S36" s="15">
        <f>+[62]Desembolsos!AG64+[62]Desembolsos!AG97+[62]Desembolsos!AG98+[62]Desembolsos!AG99</f>
        <v>417.59761148000007</v>
      </c>
      <c r="T36" s="15">
        <f>+[62]Desembolsos!AH64+[62]Desembolsos!AH97+[62]Desembolsos!AH98+[62]Desembolsos!AH99</f>
        <v>311.45050988999998</v>
      </c>
      <c r="U36" s="15">
        <f>+[62]Desembolsos!AI64+[62]Desembolsos!AI97+[62]Desembolsos!AI98+[62]Desembolsos!AI99</f>
        <v>372.29675357999997</v>
      </c>
      <c r="V36" s="15">
        <f>+[62]Desembolsos!AJ64+[62]Desembolsos!AJ97+[62]Desembolsos!AJ98+[62]Desembolsos!AJ99</f>
        <v>410.76901330999999</v>
      </c>
      <c r="W36" s="15">
        <f>+[62]Desembolsos!AK64+[62]Desembolsos!AK97+[62]Desembolsos!AK98+[62]Desembolsos!AK99</f>
        <v>164.78622796000002</v>
      </c>
      <c r="X36" s="15">
        <f>+[62]Desembolsos!AL64+[62]Desembolsos!AL97+[62]Desembolsos!AL98+[62]Desembolsos!AL99</f>
        <v>145.74224672</v>
      </c>
      <c r="Y36" s="15">
        <f>+[62]Desembolsos!AM64+[62]Desembolsos!AM97+[62]Desembolsos!AM98+[62]Desembolsos!AM99</f>
        <v>132.87047064999999</v>
      </c>
      <c r="Z36" s="15">
        <f>+[62]Desembolsos!AN64+[62]Desembolsos!AN97+[62]Desembolsos!AN98+[62]Desembolsos!AN99</f>
        <v>402.46124890999999</v>
      </c>
      <c r="AA36" s="15">
        <f>+[62]Desembolsos!AO64+[62]Desembolsos!AO97+[62]Desembolsos!AO98+[62]Desembolsos!AO99</f>
        <v>291.30018895000001</v>
      </c>
      <c r="AB36" s="15">
        <f>+[62]Desembolsos!AP64+[62]Desembolsos!AP97+[62]Desembolsos!AP98+[62]Desembolsos!AP99</f>
        <v>1081.5448126599999</v>
      </c>
      <c r="AC36" s="15">
        <f t="shared" si="1"/>
        <v>4619.0121840299998</v>
      </c>
      <c r="AD36" s="16"/>
      <c r="AE36" s="15">
        <f>+[62]Desembolsos!AQ64+[62]Desembolsos!AQ97+[62]Desembolsos!AQ98+[62]Desembolsos!AQ99</f>
        <v>162.48335168</v>
      </c>
      <c r="AF36" s="15">
        <f>+[62]Desembolsos!AR64+[62]Desembolsos!AR97+[62]Desembolsos!AR98+[62]Desembolsos!AR99</f>
        <v>522.56711456999994</v>
      </c>
      <c r="AG36" s="15">
        <f>+[62]Desembolsos!AS64+[62]Desembolsos!AS97+[62]Desembolsos!AS98+[62]Desembolsos!AS99</f>
        <v>765.40284739000003</v>
      </c>
      <c r="AH36" s="15">
        <f>+[62]Desembolsos!AT64+[62]Desembolsos!AT97+[62]Desembolsos!AT98+[62]Desembolsos!AT99</f>
        <v>313.98479938999998</v>
      </c>
      <c r="AI36" s="15">
        <f>+[62]Desembolsos!AU64+[62]Desembolsos!AU97+[62]Desembolsos!AU98+[62]Desembolsos!AU99</f>
        <v>9.0115589499999995</v>
      </c>
      <c r="AJ36" s="15">
        <f>+[62]Desembolsos!AV64+[62]Desembolsos!AV97+[62]Desembolsos!AV98+[62]Desembolsos!AV99</f>
        <v>33.800881570000001</v>
      </c>
      <c r="AK36" s="15">
        <f>+[62]Desembolsos!AW64+[62]Desembolsos!AW97+[62]Desembolsos!AW98+[62]Desembolsos!AW99</f>
        <v>4.4353659700000003</v>
      </c>
      <c r="AL36" s="15">
        <f>+[62]Desembolsos!AX64+[62]Desembolsos!AX97+[62]Desembolsos!AX98+[62]Desembolsos!AX99</f>
        <v>4.8556617900000001</v>
      </c>
      <c r="AM36" s="15">
        <f>+[62]Desembolsos!AY64+[62]Desembolsos!AY97+[62]Desembolsos!AY98+[62]Desembolsos!AY99</f>
        <v>0.73713791999999989</v>
      </c>
      <c r="AN36" s="15">
        <f>+[62]Desembolsos!AZ64+[62]Desembolsos!AZ97+[62]Desembolsos!AZ98+[62]Desembolsos!AZ99</f>
        <v>0.9181585699999999</v>
      </c>
      <c r="AO36" s="15">
        <f>+[62]Desembolsos!BA64+[62]Desembolsos!BA97+[62]Desembolsos!BA98+[62]Desembolsos!BA99</f>
        <v>581.23864822999997</v>
      </c>
      <c r="AP36" s="15">
        <f>+[62]Desembolsos!BB64+[62]Desembolsos!BB97+[62]Desembolsos!BB98+[62]Desembolsos!BB99</f>
        <v>1380.9896310700001</v>
      </c>
      <c r="AQ36" s="15">
        <f t="shared" si="2"/>
        <v>3780.4251571000004</v>
      </c>
      <c r="AR36" s="16"/>
      <c r="AS36" s="15">
        <f>+[62]Desembolsos!BC64+[62]Desembolsos!BC97+[62]Desembolsos!BC98+[62]Desembolsos!BC99</f>
        <v>650.21253646000002</v>
      </c>
      <c r="AT36" s="15">
        <f>+[62]Desembolsos!BD64+[62]Desembolsos!BD97+[62]Desembolsos!BD98+[62]Desembolsos!BD99</f>
        <v>348.74970000000002</v>
      </c>
      <c r="AU36" s="15">
        <f>+[62]Desembolsos!BE64+[62]Desembolsos!BE97+[62]Desembolsos!BE98+[62]Desembolsos!BE99</f>
        <v>963.52049514999999</v>
      </c>
      <c r="AV36" s="15">
        <f>+[62]Desembolsos!BF64+[62]Desembolsos!BF97+[62]Desembolsos!BF98+[62]Desembolsos!BF99</f>
        <v>313.44970999999998</v>
      </c>
      <c r="AW36" s="15">
        <f>+[62]Desembolsos!BG64+[62]Desembolsos!BG97+[62]Desembolsos!BG98+[62]Desembolsos!BG99</f>
        <v>854.51647169</v>
      </c>
      <c r="AX36" s="15">
        <f>+[62]Desembolsos!BH64+[62]Desembolsos!BH97+[62]Desembolsos!BH98+[62]Desembolsos!BH99</f>
        <v>1293.29592346</v>
      </c>
      <c r="AY36" s="15">
        <f>+[62]Desembolsos!BI64+[62]Desembolsos!BI97+[62]Desembolsos!BI98+[62]Desembolsos!BI99</f>
        <v>242.3358709</v>
      </c>
      <c r="AZ36" s="15">
        <f>+[62]Desembolsos!BJ64+[62]Desembolsos!BJ97+[62]Desembolsos!BJ98+[62]Desembolsos!BJ99</f>
        <v>902.29862617000003</v>
      </c>
      <c r="BA36" s="15">
        <f>+[62]Desembolsos!BK64+[62]Desembolsos!BK97+[62]Desembolsos!BK98+[62]Desembolsos!BK99</f>
        <v>232.30850552000001</v>
      </c>
      <c r="BB36" s="15">
        <f>+[62]Desembolsos!BL64+[62]Desembolsos!BL97+[62]Desembolsos!BL98+[62]Desembolsos!BL99</f>
        <v>700.88736313999993</v>
      </c>
      <c r="BC36" s="15">
        <f>+[62]Desembolsos!BM64+[62]Desembolsos!BM97+[62]Desembolsos!BM98+[62]Desembolsos!BM99</f>
        <v>516.52472742999998</v>
      </c>
      <c r="BD36" s="15">
        <f>+[62]Desembolsos!BN64+[62]Desembolsos!BN97+[62]Desembolsos!BN98+[62]Desembolsos!BN99</f>
        <v>670.4652929099999</v>
      </c>
      <c r="BE36" s="15">
        <f t="shared" si="3"/>
        <v>7688.5652228300005</v>
      </c>
      <c r="BF36" s="16"/>
      <c r="BG36" s="15">
        <f>+[62]Desembolsos!BO64+[62]Desembolsos!BO97+[62]Desembolsos!BO98+[62]Desembolsos!BO99</f>
        <v>907.21443976</v>
      </c>
      <c r="BH36" s="15">
        <f>+[62]Desembolsos!BP64+[62]Desembolsos!BP97+[62]Desembolsos!BP98+[62]Desembolsos!BP99</f>
        <v>3060.0219626800003</v>
      </c>
      <c r="BI36" s="15">
        <f>+[62]Desembolsos!BQ64+[62]Desembolsos!BQ97+[62]Desembolsos!BQ98+[62]Desembolsos!BQ99</f>
        <v>1637.6952979</v>
      </c>
      <c r="BJ36" s="15">
        <f>+[62]Desembolsos!BR64+[62]Desembolsos!BR97+[62]Desembolsos!BR98+[62]Desembolsos!BR99</f>
        <v>333.17462906000003</v>
      </c>
      <c r="BK36" s="15">
        <f>+[62]Desembolsos!BS64+[62]Desembolsos!BS97+[62]Desembolsos!BS98+[62]Desembolsos!BS99</f>
        <v>699.28885831000002</v>
      </c>
      <c r="BL36" s="15">
        <f>+[62]Desembolsos!BT64+[62]Desembolsos!BT97+[62]Desembolsos!BT98+[62]Desembolsos!BT99</f>
        <v>0.50447639</v>
      </c>
      <c r="BM36" s="15">
        <f>+[62]Desembolsos!BU64+[62]Desembolsos!BU97+[62]Desembolsos!BU98+[62]Desembolsos!BU99</f>
        <v>83</v>
      </c>
      <c r="BN36" s="15">
        <f>+[62]Desembolsos!BV64+[62]Desembolsos!BV97+[62]Desembolsos!BV98+[62]Desembolsos!BV99</f>
        <v>133.84983</v>
      </c>
      <c r="BO36" s="15">
        <f>+[62]Desembolsos!BW64+[62]Desembolsos!BW97+[62]Desembolsos!BW98+[62]Desembolsos!BW99</f>
        <v>90</v>
      </c>
      <c r="BP36" s="15">
        <f>+[62]Desembolsos!BX64+[62]Desembolsos!BX97+[62]Desembolsos!BX98+[62]Desembolsos!BX99</f>
        <v>0</v>
      </c>
      <c r="BQ36" s="15">
        <f>+[62]Desembolsos!BY64+[62]Desembolsos!BY97+[62]Desembolsos!BY98+[62]Desembolsos!BY99</f>
        <v>0</v>
      </c>
      <c r="BR36" s="15">
        <f>+[62]Desembolsos!BZ64+[62]Desembolsos!BZ97+[62]Desembolsos!BZ98+[62]Desembolsos!BZ99</f>
        <v>0.17996400000000001</v>
      </c>
      <c r="BS36" s="15">
        <f t="shared" si="4"/>
        <v>6944.9294581000004</v>
      </c>
      <c r="BT36" s="16"/>
      <c r="BU36" s="15">
        <f>+[62]Desembolsos!CA64+[62]Desembolsos!CA97+[62]Desembolsos!CA98+[62]Desembolsos!CA99</f>
        <v>0</v>
      </c>
      <c r="BV36" s="15">
        <f>+[62]Desembolsos!CB64+[62]Desembolsos!CB97+[62]Desembolsos!CB98+[62]Desembolsos!CB99</f>
        <v>0</v>
      </c>
      <c r="BW36" s="15">
        <f>+[62]Desembolsos!CC64+[62]Desembolsos!CC97+[62]Desembolsos!CC98+[62]Desembolsos!CC99</f>
        <v>-9.6725000000000005E-2</v>
      </c>
      <c r="BX36" s="15">
        <f>+[62]Desembolsos!CD64+[62]Desembolsos!CD97+[62]Desembolsos!CD98+[62]Desembolsos!CD99</f>
        <v>0</v>
      </c>
      <c r="BY36" s="15">
        <f>+[62]Desembolsos!CE64+[62]Desembolsos!CE97+[62]Desembolsos!CE98+[62]Desembolsos!CE99</f>
        <v>0</v>
      </c>
      <c r="BZ36" s="15">
        <f>+[62]Desembolsos!CF64+[62]Desembolsos!CF97+[62]Desembolsos!CF98+[62]Desembolsos!CF99</f>
        <v>0</v>
      </c>
      <c r="CA36" s="15">
        <f>+[62]Desembolsos!CG64+[62]Desembolsos!CG97+[62]Desembolsos!CG98+[62]Desembolsos!CG99</f>
        <v>0</v>
      </c>
      <c r="CB36" s="15">
        <f>+[62]Desembolsos!CH64+[62]Desembolsos!CH97+[62]Desembolsos!CH98+[62]Desembolsos!CH99</f>
        <v>0</v>
      </c>
      <c r="CC36" s="15">
        <f>+[62]Desembolsos!CI64+[62]Desembolsos!CI97+[62]Desembolsos!CI98+[62]Desembolsos!CI99</f>
        <v>0</v>
      </c>
      <c r="CD36" s="15">
        <f>+[62]Desembolsos!CJ64+[62]Desembolsos!CJ97+[62]Desembolsos!CJ98+[62]Desembolsos!CJ99</f>
        <v>224.349129</v>
      </c>
      <c r="CE36" s="15">
        <f>+[62]Desembolsos!CK64+[62]Desembolsos!CK97+[62]Desembolsos!CK98+[62]Desembolsos!CK99</f>
        <v>238.73445666999999</v>
      </c>
      <c r="CF36" s="15">
        <f>+[62]Desembolsos!CL64+[62]Desembolsos!CL97+[62]Desembolsos!CL98+[62]Desembolsos!CL99</f>
        <v>253.778344</v>
      </c>
      <c r="CG36" s="15">
        <f t="shared" si="5"/>
        <v>716.76520467</v>
      </c>
      <c r="CH36" s="16"/>
      <c r="CI36" s="15">
        <f>+[62]Desembolsos!CM64+[62]Desembolsos!CM97+[62]Desembolsos!CM98+[62]Desembolsos!CM99</f>
        <v>240.99780000000001</v>
      </c>
      <c r="CJ36" s="15">
        <f>+[62]Desembolsos!CN64+[62]Desembolsos!CN97+[62]Desembolsos!CN98+[62]Desembolsos!CN99</f>
        <v>3.06938442</v>
      </c>
      <c r="CK36" s="15">
        <f>+[62]Desembolsos!CO64+[62]Desembolsos!CO97+[62]Desembolsos!CO98+[62]Desembolsos!CO99</f>
        <v>370</v>
      </c>
      <c r="CL36" s="15">
        <f>+[62]Desembolsos!CP64+[62]Desembolsos!CP97+[62]Desembolsos!CP98+[62]Desembolsos!CP99</f>
        <v>1.9996</v>
      </c>
      <c r="CM36" s="15">
        <f>+[62]Desembolsos!CQ64+[62]Desembolsos!CQ97+[62]Desembolsos!CQ98+[62]Desembolsos!CQ99</f>
        <v>0.93481300000000001</v>
      </c>
      <c r="CN36" s="15">
        <f>+[62]Desembolsos!CR64+[62]Desembolsos!CR97+[62]Desembolsos!CR98+[62]Desembolsos!CR99</f>
        <v>0.59488099999999999</v>
      </c>
      <c r="CO36" s="15">
        <f>+[62]Desembolsos!CS64+[62]Desembolsos!CS97+[62]Desembolsos!CS98+[62]Desembolsos!CS99</f>
        <v>13.1872375</v>
      </c>
      <c r="CP36" s="15">
        <f>+[62]Desembolsos!CT64+[62]Desembolsos!CT97+[62]Desembolsos!CT98+[62]Desembolsos!CT99</f>
        <v>338.24276450000002</v>
      </c>
      <c r="CQ36" s="15">
        <f>+[62]Desembolsos!CU64+[62]Desembolsos!CU97+[62]Desembolsos!CU98+[62]Desembolsos!CU99</f>
        <v>331.49404500000003</v>
      </c>
      <c r="CR36" s="15">
        <f>+[62]Desembolsos!CV64+[62]Desembolsos!CV97+[62]Desembolsos!CV98+[62]Desembolsos!CV99</f>
        <v>417.69183417000005</v>
      </c>
      <c r="CS36" s="15">
        <f>+[62]Desembolsos!CW64+[62]Desembolsos!CW97+[62]Desembolsos!CW98+[62]Desembolsos!CW99</f>
        <v>113.25553825999999</v>
      </c>
      <c r="CT36" s="15">
        <f>+[62]Desembolsos!CX64+[62]Desembolsos!CX97+[62]Desembolsos!CX98+[62]Desembolsos!CX99</f>
        <v>167.72993044</v>
      </c>
      <c r="CU36" s="15">
        <f t="shared" si="6"/>
        <v>1999.1978282900002</v>
      </c>
      <c r="CV36" s="16"/>
      <c r="CW36" s="15">
        <f>+[62]Desembolsos!CY64+[62]Desembolsos!CY97+[62]Desembolsos!CY98+[62]Desembolsos!CY99</f>
        <v>393.61433255000003</v>
      </c>
      <c r="CX36" s="15">
        <f>+[62]Desembolsos!CZ64+[62]Desembolsos!CZ97+[62]Desembolsos!CZ98+[62]Desembolsos!CZ99</f>
        <v>329.71501330035335</v>
      </c>
      <c r="CY36" s="15">
        <f>+[62]Desembolsos!DA64+[62]Desembolsos!DA97+[62]Desembolsos!DA98+[62]Desembolsos!DA99</f>
        <v>88.544436098615876</v>
      </c>
      <c r="CZ36" s="15">
        <f>+[62]Desembolsos!DB64+[62]Desembolsos!DB97+[62]Desembolsos!DB98+[62]Desembolsos!DB99</f>
        <v>43.22020836902594</v>
      </c>
      <c r="DA36" s="15">
        <f>+[62]Desembolsos!DC64+[62]Desembolsos!DC97+[62]Desembolsos!DC98+[62]Desembolsos!DC99</f>
        <v>391.97372716305244</v>
      </c>
      <c r="DB36" s="15">
        <f>+[62]Desembolsos!DD64+[62]Desembolsos!DD97+[62]Desembolsos!DD98+[62]Desembolsos!DD99</f>
        <v>523.47584058999996</v>
      </c>
      <c r="DC36" s="15">
        <f>+[62]Desembolsos!DE64+[62]Desembolsos!DE97+[62]Desembolsos!DE98+[62]Desembolsos!DE99</f>
        <v>197.75066179296471</v>
      </c>
      <c r="DD36" s="15">
        <f>+[62]Desembolsos!DF64+[62]Desembolsos!DF97+[62]Desembolsos!DF98+[62]Desembolsos!DF99</f>
        <v>33.06892775</v>
      </c>
      <c r="DE36" s="15">
        <f>+[62]Desembolsos!DG64+[62]Desembolsos!DG97+[62]Desembolsos!DG98+[62]Desembolsos!DG99</f>
        <v>77.193624785964275</v>
      </c>
      <c r="DF36" s="15">
        <f>+[62]Desembolsos!DH64+[62]Desembolsos!DH97+[62]Desembolsos!DH98+[62]Desembolsos!DH99</f>
        <v>557.51432802247109</v>
      </c>
      <c r="DG36" s="15">
        <f>+[62]Desembolsos!DI64+[62]Desembolsos!DI97+[62]Desembolsos!DI98+[62]Desembolsos!DI99</f>
        <v>409.46604141045788</v>
      </c>
      <c r="DH36" s="15">
        <f>+[62]Desembolsos!DJ64+[62]Desembolsos!DJ97+[62]Desembolsos!DJ98+[62]Desembolsos!DJ99</f>
        <v>471.92814521966591</v>
      </c>
      <c r="DI36" s="15">
        <f t="shared" si="7"/>
        <v>3517.4652870525715</v>
      </c>
      <c r="DJ36" s="16"/>
      <c r="DK36" s="15">
        <f>+[62]Desembolsos!DK64+[62]Desembolsos!DK97+[62]Desembolsos!DK98+[62]Desembolsos!DK99</f>
        <v>0</v>
      </c>
      <c r="DL36" s="15">
        <f>+[62]Desembolsos!DL64+[62]Desembolsos!DL97+[62]Desembolsos!DL98+[62]Desembolsos!DL99</f>
        <v>0</v>
      </c>
      <c r="DM36" s="15">
        <f>+[62]Desembolsos!DM64+[62]Desembolsos!DM97+[62]Desembolsos!DM98+[62]Desembolsos!DM99</f>
        <v>0</v>
      </c>
      <c r="DN36" s="15">
        <f>+[62]Desembolsos!DN64+[62]Desembolsos!DN97+[62]Desembolsos!DN98+[62]Desembolsos!DN99</f>
        <v>516.26533423682736</v>
      </c>
      <c r="DO36" s="15">
        <f>+[62]Desembolsos!DO64+[62]Desembolsos!DO97+[62]Desembolsos!DO98+[62]Desembolsos!DO99</f>
        <v>327.07803340196102</v>
      </c>
      <c r="DP36" s="15">
        <f>+[62]Desembolsos!DP64+[62]Desembolsos!DP97+[62]Desembolsos!DP98+[62]Desembolsos!DP99</f>
        <v>184.4135431608702</v>
      </c>
      <c r="DQ36" s="15">
        <f>+[62]Desembolsos!DQ64+[62]Desembolsos!DQ97+[62]Desembolsos!DQ98+[62]Desembolsos!DQ99</f>
        <v>428.02587827357775</v>
      </c>
      <c r="DR36" s="15">
        <f>+[62]Desembolsos!DR64+[62]Desembolsos!DR97+[62]Desembolsos!DR98+[62]Desembolsos!DR99</f>
        <v>165.96154940327563</v>
      </c>
      <c r="DS36" s="15">
        <f>+[62]Desembolsos!DS64+[62]Desembolsos!DS97+[62]Desembolsos!DS98+[62]Desembolsos!DS99</f>
        <v>21.13368756251489</v>
      </c>
      <c r="DT36" s="15">
        <f>+[62]Desembolsos!DT64+[62]Desembolsos!DT97+[62]Desembolsos!DT98+[62]Desembolsos!DT99</f>
        <v>1.2806256201856323</v>
      </c>
      <c r="DU36" s="15">
        <f>+[62]Desembolsos!DU64+[62]Desembolsos!DU97+[62]Desembolsos!DU98+[62]Desembolsos!DU99</f>
        <v>24.02481782594587</v>
      </c>
      <c r="DV36" s="15">
        <f>+[62]Desembolsos!DV64+[62]Desembolsos!DV97+[62]Desembolsos!DV98+[62]Desembolsos!DV99</f>
        <v>803.94631581006718</v>
      </c>
      <c r="DW36" s="15">
        <f t="shared" si="8"/>
        <v>2472.1297852952257</v>
      </c>
      <c r="DX36" s="16"/>
      <c r="DY36" s="15">
        <f>+[62]Desembolsos!DW64+[62]Desembolsos!DW97+[62]Desembolsos!DW98+[62]Desembolsos!DW99</f>
        <v>3.3700211412466898</v>
      </c>
      <c r="DZ36" s="15">
        <f>+[62]Desembolsos!DX64+[62]Desembolsos!DX97+[62]Desembolsos!DX98+[62]Desembolsos!DX99</f>
        <v>53.597977133830803</v>
      </c>
      <c r="EA36" s="15">
        <f>+[62]Desembolsos!DY64+[62]Desembolsos!DY97+[62]Desembolsos!DY98+[62]Desembolsos!DY99</f>
        <v>167.48168361608847</v>
      </c>
      <c r="EB36" s="15">
        <f>+[62]Desembolsos!DZ64+[62]Desembolsos!DZ97+[62]Desembolsos!DZ98+[62]Desembolsos!DZ99</f>
        <v>15.94298</v>
      </c>
      <c r="EC36" s="15">
        <f>+[62]Desembolsos!EA64+[62]Desembolsos!EA97+[62]Desembolsos!EA98+[62]Desembolsos!EA99</f>
        <v>650.04929572597928</v>
      </c>
      <c r="ED36" s="15">
        <f>+[62]Desembolsos!EB64+[62]Desembolsos!EB97+[62]Desembolsos!EB98+[62]Desembolsos!EB99</f>
        <v>85.027942817610054</v>
      </c>
      <c r="EE36" s="15">
        <f>+[62]Desembolsos!EC64+[62]Desembolsos!EC97+[62]Desembolsos!EC98+[62]Desembolsos!EC99</f>
        <v>78.209979030574928</v>
      </c>
      <c r="EF36" s="15">
        <f>+[62]Desembolsos!ED64+[62]Desembolsos!ED97+[62]Desembolsos!ED98+[62]Desembolsos!ED99</f>
        <v>273.47101369742177</v>
      </c>
      <c r="EG36" s="15">
        <f>+[62]Desembolsos!EE64+[62]Desembolsos!EE97+[62]Desembolsos!EE98+[62]Desembolsos!EE99</f>
        <v>643.56134125548681</v>
      </c>
      <c r="EH36" s="15">
        <f>+[62]Desembolsos!EF64+[62]Desembolsos!EF97+[62]Desembolsos!EF98+[62]Desembolsos!EF99</f>
        <v>1.9849074900000001</v>
      </c>
      <c r="EI36" s="15">
        <f>+[62]Desembolsos!EG64+[62]Desembolsos!EG97+[62]Desembolsos!EG98+[62]Desembolsos!EG99</f>
        <v>679.13495142558997</v>
      </c>
      <c r="EJ36" s="15">
        <f>+[62]Desembolsos!EH64+[62]Desembolsos!EH97+[62]Desembolsos!EH98+[62]Desembolsos!EH99</f>
        <v>54.073774391922697</v>
      </c>
      <c r="EK36" s="15">
        <f t="shared" si="9"/>
        <v>2705.9058677257517</v>
      </c>
      <c r="EL36" s="16"/>
      <c r="EM36" s="15">
        <f>+[62]Desembolsos!EI64+[62]Desembolsos!EI97+[62]Desembolsos!EI98+[62]Desembolsos!EI99</f>
        <v>202.87808179800001</v>
      </c>
      <c r="EN36" s="15">
        <f>+[62]Desembolsos!EJ64+[62]Desembolsos!EJ97+[62]Desembolsos!EJ98+[62]Desembolsos!EJ99</f>
        <v>200</v>
      </c>
      <c r="EO36" s="15">
        <f>+[62]Desembolsos!EK64+[62]Desembolsos!EK97+[62]Desembolsos!EK98+[62]Desembolsos!EK99</f>
        <v>695.9839049716096</v>
      </c>
      <c r="EP36" s="15">
        <f>+[62]Desembolsos!EL64+[62]Desembolsos!EL97+[62]Desembolsos!EL98+[62]Desembolsos!EL99</f>
        <v>295.35318037626519</v>
      </c>
      <c r="EQ36" s="15">
        <f>+[62]Desembolsos!EM64+[62]Desembolsos!EM97+[62]Desembolsos!EM98+[62]Desembolsos!EM99</f>
        <v>238.69315742200001</v>
      </c>
      <c r="ER36" s="15">
        <f>+[62]Desembolsos!EN64+[62]Desembolsos!EN97+[62]Desembolsos!EN98+[62]Desembolsos!EN99</f>
        <v>219.05008412672615</v>
      </c>
      <c r="ES36" s="15">
        <f>+[62]Desembolsos!EO64+[62]Desembolsos!EO97+[62]Desembolsos!EO98+[62]Desembolsos!EO99</f>
        <v>249.82562141105828</v>
      </c>
      <c r="ET36" s="15">
        <f>+[62]Desembolsos!EP64+[62]Desembolsos!EP97+[62]Desembolsos!EP98+[62]Desembolsos!EP99</f>
        <v>23.274757281806082</v>
      </c>
      <c r="EU36" s="15">
        <f>+[62]Desembolsos!EQ64+[62]Desembolsos!EQ97+[62]Desembolsos!EQ98+[62]Desembolsos!EQ99</f>
        <v>131.27597106498834</v>
      </c>
      <c r="EV36" s="15">
        <f>+[62]Desembolsos!ER64+[62]Desembolsos!ER97+[62]Desembolsos!ER98+[62]Desembolsos!ER99</f>
        <v>631.00749733738849</v>
      </c>
      <c r="EW36" s="15">
        <f>+[62]Desembolsos!ES64+[62]Desembolsos!ES97+[62]Desembolsos!ES98+[62]Desembolsos!ES99</f>
        <v>46.261202600000004</v>
      </c>
      <c r="EX36" s="15">
        <f>+[62]Desembolsos!ET64+[62]Desembolsos!ET97+[62]Desembolsos!ET98+[62]Desembolsos!ET99</f>
        <v>190.67919374424594</v>
      </c>
      <c r="EY36" s="15">
        <f t="shared" si="10"/>
        <v>3124.2826521340885</v>
      </c>
      <c r="EZ36" s="16"/>
      <c r="FA36" s="15">
        <f>+[62]Desembolsos!EU64+[62]Desembolsos!EU97+[62]Desembolsos!EU98+[62]Desembolsos!EU99</f>
        <v>3512.2376619949391</v>
      </c>
      <c r="FB36" s="15">
        <f>+[62]Desembolsos!EV64+[62]Desembolsos!EV97+[62]Desembolsos!EV98+[62]Desembolsos!EV99</f>
        <v>279.79666970386501</v>
      </c>
      <c r="FC36" s="15">
        <f>+[62]Desembolsos!EW64+[62]Desembolsos!EW97+[62]Desembolsos!EW98+[62]Desembolsos!EW99</f>
        <v>239.35777868</v>
      </c>
      <c r="FD36" s="15">
        <f>+[62]Desembolsos!EX64+[62]Desembolsos!EX97+[62]Desembolsos!EX98+[62]Desembolsos!EX99</f>
        <v>1034.0003185641601</v>
      </c>
      <c r="FE36" s="15">
        <f>+[62]Desembolsos!EY64+[62]Desembolsos!EY97+[62]Desembolsos!EY98+[62]Desembolsos!EY99</f>
        <v>616.60567525016143</v>
      </c>
      <c r="FF36" s="15">
        <f>+[62]Desembolsos!EZ64+[62]Desembolsos!EZ97+[62]Desembolsos!EZ98+[62]Desembolsos!EZ99</f>
        <v>347.83135852849239</v>
      </c>
      <c r="FG36" s="15">
        <f>+[62]Desembolsos!FA64+[62]Desembolsos!FA97+[62]Desembolsos!FA98+[62]Desembolsos!FA99</f>
        <v>455.99072852116711</v>
      </c>
      <c r="FH36" s="15">
        <f>+[62]Desembolsos!FB64+[62]Desembolsos!FB97+[62]Desembolsos!FB98+[62]Desembolsos!FB99</f>
        <v>558.58426133602575</v>
      </c>
      <c r="FI36" s="15">
        <f>+[62]Desembolsos!FC64+[62]Desembolsos!FC97+[62]Desembolsos!FC98+[62]Desembolsos!FC99</f>
        <v>332.11968318657057</v>
      </c>
      <c r="FJ36" s="15">
        <f>+[62]Desembolsos!FD64+[62]Desembolsos!FD97+[62]Desembolsos!FD98+[62]Desembolsos!FD99</f>
        <v>360.86619670397783</v>
      </c>
      <c r="FK36" s="15">
        <f>+[62]Desembolsos!FE64+[62]Desembolsos!FE97+[62]Desembolsos!FE98+[62]Desembolsos!FE99</f>
        <v>343.24729248028677</v>
      </c>
      <c r="FL36" s="15">
        <f>+[62]Desembolsos!FF64+[62]Desembolsos!FF97+[62]Desembolsos!FF98+[62]Desembolsos!FF99</f>
        <v>1065.1195623266024</v>
      </c>
      <c r="FM36" s="15">
        <f t="shared" si="11"/>
        <v>9145.7571872762492</v>
      </c>
    </row>
    <row r="37" spans="2:169" x14ac:dyDescent="0.25">
      <c r="B37" s="692" t="s">
        <v>98</v>
      </c>
      <c r="C37" s="15">
        <f>+[62]mFlows!S53</f>
        <v>72.026542999948973</v>
      </c>
      <c r="D37" s="15">
        <f>+[62]mFlows!T53</f>
        <v>285.52030281304548</v>
      </c>
      <c r="E37" s="15">
        <f>+[62]mFlows!U53</f>
        <v>-136.27410400570386</v>
      </c>
      <c r="F37" s="15">
        <f>+[62]mFlows!V53</f>
        <v>-124.50741934072036</v>
      </c>
      <c r="G37" s="15">
        <f>+[62]mFlows!W53</f>
        <v>-2.9568924331984121</v>
      </c>
      <c r="H37" s="15">
        <f>+[62]mFlows!X53</f>
        <v>-143.79036141113335</v>
      </c>
      <c r="I37" s="15">
        <f>+[62]mFlows!Y53</f>
        <v>90.209893786779574</v>
      </c>
      <c r="J37" s="15">
        <f>+[62]mFlows!Z53</f>
        <v>-128.1962215926128</v>
      </c>
      <c r="K37" s="15">
        <f>+[62]mFlows!AA53</f>
        <v>16.067499990948022</v>
      </c>
      <c r="L37" s="15">
        <f>+[62]mFlows!AB53</f>
        <v>1.3644839630286683</v>
      </c>
      <c r="M37" s="15">
        <f>+[62]mFlows!AC53</f>
        <v>75.276727421266685</v>
      </c>
      <c r="N37" s="15">
        <f>+[62]mFlows!AD53</f>
        <v>262.83700916943451</v>
      </c>
      <c r="O37" s="15">
        <f t="shared" si="0"/>
        <v>267.57746136108312</v>
      </c>
      <c r="P37" s="16"/>
      <c r="Q37" s="15">
        <f>+[62]mFlows!AE53</f>
        <v>38.901350647830725</v>
      </c>
      <c r="R37" s="15">
        <f>+[62]mFlows!AF53</f>
        <v>56.577484985656213</v>
      </c>
      <c r="S37" s="15">
        <f>+[62]mFlows!AG53</f>
        <v>-22.549617344152466</v>
      </c>
      <c r="T37" s="15">
        <f>+[62]mFlows!AH53</f>
        <v>-9.3300106667816181</v>
      </c>
      <c r="U37" s="15">
        <f>+[62]mFlows!AI53</f>
        <v>43.77430264355462</v>
      </c>
      <c r="V37" s="15">
        <f>+[62]mFlows!AJ53</f>
        <v>-36.646175929193703</v>
      </c>
      <c r="W37" s="15">
        <f>+[62]mFlows!AK53</f>
        <v>-41.450418210772</v>
      </c>
      <c r="X37" s="15">
        <f>+[62]mFlows!AL53</f>
        <v>-19.913439981579387</v>
      </c>
      <c r="Y37" s="15">
        <f>+[62]mFlows!AM53</f>
        <v>78.791452320135562</v>
      </c>
      <c r="Z37" s="15">
        <f>+[62]mFlows!AN53</f>
        <v>-49.953706359698714</v>
      </c>
      <c r="AA37" s="15">
        <f>+[62]mFlows!AO53</f>
        <v>48.083388171790205</v>
      </c>
      <c r="AB37" s="15">
        <f>+[62]mFlows!AP53</f>
        <v>104.90462274279218</v>
      </c>
      <c r="AC37" s="15">
        <f t="shared" si="1"/>
        <v>191.18923301958162</v>
      </c>
      <c r="AD37" s="16"/>
      <c r="AE37" s="15">
        <f>+[62]mFlows!AQ53</f>
        <v>59.36420603088186</v>
      </c>
      <c r="AF37" s="15">
        <f>+[62]mFlows!AR53</f>
        <v>-18.309942953388656</v>
      </c>
      <c r="AG37" s="15">
        <f>+[62]mFlows!AS53</f>
        <v>252.15515557999998</v>
      </c>
      <c r="AH37" s="15">
        <f>+[62]mFlows!AT53</f>
        <v>62.444008941696097</v>
      </c>
      <c r="AI37" s="15">
        <f>+[62]mFlows!AU53</f>
        <v>-69.248197463707726</v>
      </c>
      <c r="AJ37" s="15">
        <f>+[62]mFlows!AV53</f>
        <v>-29.261382029772108</v>
      </c>
      <c r="AK37" s="15">
        <f>+[62]mFlows!AW53</f>
        <v>-84.719181536229144</v>
      </c>
      <c r="AL37" s="15">
        <f>+[62]mFlows!AX53</f>
        <v>35.320645368178759</v>
      </c>
      <c r="AM37" s="15">
        <f>+[62]mFlows!AY53</f>
        <v>90.075204448376894</v>
      </c>
      <c r="AN37" s="15">
        <f>+[62]mFlows!AZ53</f>
        <v>414.39531868092524</v>
      </c>
      <c r="AO37" s="15">
        <f>+[62]mFlows!BA53</f>
        <v>-1.6729653951415457E-2</v>
      </c>
      <c r="AP37" s="15">
        <f>+[62]mFlows!BB53</f>
        <v>106.72285171853048</v>
      </c>
      <c r="AQ37" s="15">
        <f t="shared" si="2"/>
        <v>818.92195713154035</v>
      </c>
      <c r="AR37" s="16"/>
      <c r="AS37" s="15">
        <f>+[62]mFlows!BC53</f>
        <v>224.94043562820298</v>
      </c>
      <c r="AT37" s="15">
        <f>+[62]mFlows!BD53</f>
        <v>-71.025261178198548</v>
      </c>
      <c r="AU37" s="15">
        <f>+[62]mFlows!BE53</f>
        <v>55.855042453001602</v>
      </c>
      <c r="AV37" s="15">
        <f>+[62]mFlows!BF53</f>
        <v>916.46287413425614</v>
      </c>
      <c r="AW37" s="15">
        <f>+[62]mFlows!BG53</f>
        <v>31.374531738843643</v>
      </c>
      <c r="AX37" s="15">
        <f>+[62]mFlows!BH53</f>
        <v>-31.644273975081433</v>
      </c>
      <c r="AY37" s="15">
        <f>+[62]mFlows!BI53</f>
        <v>-115.79530156300552</v>
      </c>
      <c r="AZ37" s="15">
        <f>+[62]mFlows!BJ53</f>
        <v>508.14030208327222</v>
      </c>
      <c r="BA37" s="15">
        <f>+[62]mFlows!BK53</f>
        <v>1384.9376419800001</v>
      </c>
      <c r="BB37" s="15">
        <f>+[62]mFlows!BL53</f>
        <v>-20.311560090000285</v>
      </c>
      <c r="BC37" s="15">
        <f>+[62]mFlows!BM53</f>
        <v>29.61394005999955</v>
      </c>
      <c r="BD37" s="15">
        <f>+[62]mFlows!BN53</f>
        <v>42.105840849999595</v>
      </c>
      <c r="BE37" s="15">
        <f t="shared" si="3"/>
        <v>2954.6542121212897</v>
      </c>
      <c r="BF37" s="16"/>
      <c r="BG37" s="15">
        <f>+[62]mFlows!BO53</f>
        <v>87.371715441999868</v>
      </c>
      <c r="BH37" s="15">
        <f>+[62]mFlows!BP53</f>
        <v>-1993.7676752495997</v>
      </c>
      <c r="BI37" s="15">
        <f>+[62]mFlows!BQ53</f>
        <v>-385.18630748300006</v>
      </c>
      <c r="BJ37" s="15">
        <f>+[62]mFlows!BR53</f>
        <v>-90.131241317400054</v>
      </c>
      <c r="BK37" s="15">
        <f>+[62]mFlows!BS53</f>
        <v>-293.57189304539992</v>
      </c>
      <c r="BL37" s="15">
        <f>+[62]mFlows!BT53</f>
        <v>-31.036402276400054</v>
      </c>
      <c r="BM37" s="15">
        <f>+[62]mFlows!BU53</f>
        <v>-79.230617336599892</v>
      </c>
      <c r="BN37" s="15">
        <f>+[62]mFlows!BV53</f>
        <v>-46.943816942199987</v>
      </c>
      <c r="BO37" s="15">
        <f>+[62]mFlows!BW53</f>
        <v>7.4837246266000648</v>
      </c>
      <c r="BP37" s="15">
        <f>+[62]mFlows!BX53</f>
        <v>460.51231001579998</v>
      </c>
      <c r="BQ37" s="15">
        <f>+[62]mFlows!BY53</f>
        <v>15.831584930199995</v>
      </c>
      <c r="BR37" s="15">
        <f>+[62]mFlows!BZ53</f>
        <v>-173.57398047219999</v>
      </c>
      <c r="BS37" s="15">
        <f t="shared" si="4"/>
        <v>-2522.2425991082</v>
      </c>
      <c r="BT37" s="16"/>
      <c r="BU37" s="15">
        <f>+[62]mFlows!CA53</f>
        <v>58.058513156599929</v>
      </c>
      <c r="BV37" s="15">
        <f>+[62]mFlows!CB53</f>
        <v>-272.04571519440003</v>
      </c>
      <c r="BW37" s="15">
        <f>+[62]mFlows!CC53</f>
        <v>14.684771818399895</v>
      </c>
      <c r="BX37" s="15">
        <f>+[62]mFlows!CD53</f>
        <v>-188.62905059920007</v>
      </c>
      <c r="BY37" s="15">
        <f>+[62]mFlows!CE53</f>
        <v>86.195694589199945</v>
      </c>
      <c r="BZ37" s="15">
        <f>+[62]mFlows!CF53</f>
        <v>577.38285548900001</v>
      </c>
      <c r="CA37" s="15">
        <f>+[62]mFlows!CG53</f>
        <v>-162.85936884180006</v>
      </c>
      <c r="CB37" s="15">
        <f>+[62]mFlows!CH53</f>
        <v>-62.767933298600042</v>
      </c>
      <c r="CC37" s="15">
        <f>+[62]mFlows!CI53</f>
        <v>-187.86662878520002</v>
      </c>
      <c r="CD37" s="15">
        <f>+[62]mFlows!CJ53</f>
        <v>-126.56004164939998</v>
      </c>
      <c r="CE37" s="15">
        <f>+[62]mFlows!CK53</f>
        <v>69.02402660840005</v>
      </c>
      <c r="CF37" s="15">
        <f>+[62]mFlows!CL53</f>
        <v>-77.260345219000328</v>
      </c>
      <c r="CG37" s="15">
        <f t="shared" si="5"/>
        <v>-272.64322192600071</v>
      </c>
      <c r="CH37" s="16"/>
      <c r="CI37" s="15">
        <f>+[62]mFlows!CM53</f>
        <v>-75.310038989999953</v>
      </c>
      <c r="CJ37" s="15">
        <f>+[62]mFlows!CN53</f>
        <v>115.63537656599999</v>
      </c>
      <c r="CK37" s="15">
        <f>+[62]mFlows!CO53</f>
        <v>1241.1012406581995</v>
      </c>
      <c r="CL37" s="15">
        <f>+[62]mFlows!CP53</f>
        <v>-1178.8445367198001</v>
      </c>
      <c r="CM37" s="15">
        <f>+[62]mFlows!CQ53</f>
        <v>-98.846794010800124</v>
      </c>
      <c r="CN37" s="15">
        <f>+[62]mFlows!CR53</f>
        <v>338.31758645479977</v>
      </c>
      <c r="CO37" s="15">
        <f>+[62]mFlows!CS53</f>
        <v>16.637404979199971</v>
      </c>
      <c r="CP37" s="15">
        <f>+[62]mFlows!CT53</f>
        <v>-333.74550952220011</v>
      </c>
      <c r="CQ37" s="15">
        <f>+[62]mFlows!CU53</f>
        <v>597.50173351000012</v>
      </c>
      <c r="CR37" s="15">
        <f>+[62]mFlows!CV53</f>
        <v>-450.9930446535293</v>
      </c>
      <c r="CS37" s="15">
        <f>+[62]mFlows!CW53</f>
        <v>-102.09503001826033</v>
      </c>
      <c r="CT37" s="15">
        <f>+[62]mFlows!CX53</f>
        <v>364.65552969271835</v>
      </c>
      <c r="CU37" s="15">
        <f t="shared" si="6"/>
        <v>434.01391794632775</v>
      </c>
      <c r="CV37" s="16"/>
      <c r="CW37" s="15">
        <f>+[62]mFlows!CY53</f>
        <v>-678.71641573772968</v>
      </c>
      <c r="CX37" s="15">
        <f>+[62]mFlows!CZ53</f>
        <v>407.42074889356957</v>
      </c>
      <c r="CY37" s="15">
        <f>+[62]mFlows!DA53</f>
        <v>-19.320660569144025</v>
      </c>
      <c r="CZ37" s="15">
        <f>+[62]mFlows!DB53</f>
        <v>122.36507245119094</v>
      </c>
      <c r="DA37" s="15">
        <f>+[62]mFlows!DC53</f>
        <v>-217.18659635517645</v>
      </c>
      <c r="DB37" s="15">
        <f>+[62]mFlows!DD53</f>
        <v>153.92347436203045</v>
      </c>
      <c r="DC37" s="15">
        <f>+[62]mFlows!DE53</f>
        <v>-73.682477030116388</v>
      </c>
      <c r="DD37" s="15">
        <f>+[62]mFlows!DF53</f>
        <v>101.81086583272122</v>
      </c>
      <c r="DE37" s="15">
        <f>+[62]mFlows!DG53</f>
        <v>300.42284768504874</v>
      </c>
      <c r="DF37" s="15">
        <f>+[62]mFlows!DH53</f>
        <v>-459.3490816338076</v>
      </c>
      <c r="DG37" s="15">
        <f>+[62]mFlows!DI53</f>
        <v>104.77890570229931</v>
      </c>
      <c r="DH37" s="15">
        <f>+[62]mFlows!DJ53</f>
        <v>461.80627499841353</v>
      </c>
      <c r="DI37" s="15">
        <f t="shared" si="7"/>
        <v>204.27295859929961</v>
      </c>
      <c r="DJ37" s="16"/>
      <c r="DK37" s="15">
        <f>+[62]mFlows!DK53</f>
        <v>-135.46515814279871</v>
      </c>
      <c r="DL37" s="15">
        <f>+[62]mFlows!DL53</f>
        <v>42.069621176397959</v>
      </c>
      <c r="DM37" s="15">
        <f>+[62]mFlows!DM53</f>
        <v>-4.0261993764247563</v>
      </c>
      <c r="DN37" s="15">
        <f>+[62]mFlows!DN53</f>
        <v>-145.21154819464869</v>
      </c>
      <c r="DO37" s="15">
        <f>+[62]mFlows!DO53</f>
        <v>-180.69627323214172</v>
      </c>
      <c r="DP37" s="15">
        <f>+[62]mFlows!DP53</f>
        <v>231.13231814488609</v>
      </c>
      <c r="DQ37" s="15">
        <f>+[62]mFlows!DQ53</f>
        <v>-25.515247065916697</v>
      </c>
      <c r="DR37" s="15">
        <f>+[62]mFlows!DR53</f>
        <v>16.875170422415977</v>
      </c>
      <c r="DS37" s="15">
        <f>+[62]mFlows!DS53</f>
        <v>-38.23466066656556</v>
      </c>
      <c r="DT37" s="15">
        <f>+[62]mFlows!DT53</f>
        <v>-287.99893789818452</v>
      </c>
      <c r="DU37" s="15">
        <f>+[62]mFlows!DU53</f>
        <v>140.15133146062112</v>
      </c>
      <c r="DV37" s="15">
        <f>+[62]mFlows!DV53</f>
        <v>119.01824968999949</v>
      </c>
      <c r="DW37" s="15">
        <f t="shared" si="8"/>
        <v>-267.90133368236002</v>
      </c>
      <c r="DX37" s="16"/>
      <c r="DY37" s="15">
        <f>+[62]mFlows!DW53</f>
        <v>33.272512727550975</v>
      </c>
      <c r="DZ37" s="15">
        <f>+[62]mFlows!DX53</f>
        <v>-121.21549225845206</v>
      </c>
      <c r="EA37" s="15">
        <f>+[62]mFlows!DY53</f>
        <v>67.101101949396025</v>
      </c>
      <c r="EB37" s="15">
        <f>+[62]mFlows!DZ53</f>
        <v>-76.316922565687207</v>
      </c>
      <c r="EC37" s="15">
        <f>+[62]mFlows!EA53</f>
        <v>-149.87002942558092</v>
      </c>
      <c r="ED37" s="15">
        <f>+[62]mFlows!EB53</f>
        <v>-199.72266981026132</v>
      </c>
      <c r="EE37" s="15">
        <f>+[62]mFlows!EC53</f>
        <v>-22.948843916450926</v>
      </c>
      <c r="EF37" s="15">
        <f>+[62]mFlows!ED53</f>
        <v>32.117675063708361</v>
      </c>
      <c r="EG37" s="15">
        <f>+[62]mFlows!EE53</f>
        <v>-218.22315138746785</v>
      </c>
      <c r="EH37" s="15">
        <f>+[62]mFlows!EF53</f>
        <v>197.38668201952623</v>
      </c>
      <c r="EI37" s="15">
        <f>+[62]mFlows!EG53</f>
        <v>113.17108653596335</v>
      </c>
      <c r="EJ37" s="15">
        <f>+[62]mFlows!EH53</f>
        <v>58.017075761286378</v>
      </c>
      <c r="EK37" s="15">
        <f t="shared" si="9"/>
        <v>-287.23097530646896</v>
      </c>
      <c r="EL37" s="16"/>
      <c r="EM37" s="15">
        <f>+[62]mFlows!EI53</f>
        <v>-90.166409234722551</v>
      </c>
      <c r="EN37" s="15">
        <f>+[62]mFlows!EJ53</f>
        <v>11.934403431869043</v>
      </c>
      <c r="EO37" s="15">
        <f>+[62]mFlows!EK53</f>
        <v>-10.305257594575437</v>
      </c>
      <c r="EP37" s="15">
        <f>+[62]mFlows!EL53</f>
        <v>-238.97567981811153</v>
      </c>
      <c r="EQ37" s="15">
        <f>+[62]mFlows!EM53</f>
        <v>-204.39474838414117</v>
      </c>
      <c r="ER37" s="15">
        <f>+[62]mFlows!EN53</f>
        <v>-200.39693836063771</v>
      </c>
      <c r="ES37" s="15">
        <f>+[62]mFlows!EO53</f>
        <v>199.78293273942273</v>
      </c>
      <c r="ET37" s="15">
        <f>+[62]mFlows!EP53</f>
        <v>42.280265598283222</v>
      </c>
      <c r="EU37" s="15">
        <f>+[62]mFlows!EQ53</f>
        <v>-38.182318146300702</v>
      </c>
      <c r="EV37" s="15">
        <f>+[62]mFlows!ER53</f>
        <v>127.16089972080175</v>
      </c>
      <c r="EW37" s="15">
        <f>+[62]mFlows!ES53</f>
        <v>-40.114650208437638</v>
      </c>
      <c r="EX37" s="15">
        <f>+[62]mFlows!ET53</f>
        <v>200.09595116793776</v>
      </c>
      <c r="EY37" s="15">
        <f t="shared" si="10"/>
        <v>-241.28154908861228</v>
      </c>
      <c r="EZ37" s="16"/>
      <c r="FA37" s="15">
        <f>+[62]mFlows!EU53</f>
        <v>-142.97630578082396</v>
      </c>
      <c r="FB37" s="15">
        <f>+[62]mFlows!EV53</f>
        <v>10.865468420227899</v>
      </c>
      <c r="FC37" s="15">
        <f>+[62]mFlows!EW53</f>
        <v>216.10666829135425</v>
      </c>
      <c r="FD37" s="15">
        <f>+[62]mFlows!EX53</f>
        <v>-50.110774413844183</v>
      </c>
      <c r="FE37" s="15">
        <f>+[62]mFlows!EY53</f>
        <v>-372.51229063999995</v>
      </c>
      <c r="FF37" s="15">
        <f>+[62]mFlows!EZ53</f>
        <v>-38.162056410000105</v>
      </c>
      <c r="FG37" s="15">
        <f>+[62]mFlows!FA53</f>
        <v>6.6535055100000022</v>
      </c>
      <c r="FH37" s="15">
        <f>+[62]mFlows!FB53</f>
        <v>26.27285618999997</v>
      </c>
      <c r="FI37" s="15">
        <f>+[62]mFlows!FC53</f>
        <v>-17.26045903000005</v>
      </c>
      <c r="FJ37" s="15">
        <f>+[62]mFlows!FD53</f>
        <v>-23.58910620000006</v>
      </c>
      <c r="FK37" s="15">
        <f>+[62]mFlows!FE53</f>
        <v>390.71460075000016</v>
      </c>
      <c r="FL37" s="15">
        <f>+[62]mFlows!FF53</f>
        <v>-6.9294507500001146</v>
      </c>
      <c r="FM37" s="15">
        <f t="shared" si="11"/>
        <v>-0.9273440630861387</v>
      </c>
    </row>
    <row r="38" spans="2:169" ht="15.75" x14ac:dyDescent="0.25">
      <c r="B38" s="690" t="s">
        <v>40</v>
      </c>
      <c r="C38" s="20">
        <f>+C39+C41+C42+C43</f>
        <v>-331.12188536579686</v>
      </c>
      <c r="D38" s="20">
        <f t="shared" ref="D38:N38" si="116">+D39+D41+D42+D43</f>
        <v>441.40232093514533</v>
      </c>
      <c r="E38" s="20">
        <f t="shared" si="116"/>
        <v>444.22664075849735</v>
      </c>
      <c r="F38" s="20">
        <f t="shared" si="116"/>
        <v>228.63821779980427</v>
      </c>
      <c r="G38" s="20">
        <f t="shared" si="116"/>
        <v>-19.972568585447505</v>
      </c>
      <c r="H38" s="20">
        <f t="shared" si="116"/>
        <v>248.17599735612657</v>
      </c>
      <c r="I38" s="20">
        <f t="shared" si="116"/>
        <v>41.011890871167225</v>
      </c>
      <c r="J38" s="20">
        <f t="shared" si="116"/>
        <v>517.79009872687197</v>
      </c>
      <c r="K38" s="20">
        <f t="shared" si="116"/>
        <v>389.08855520496206</v>
      </c>
      <c r="L38" s="20">
        <f t="shared" si="116"/>
        <v>438.4098364961082</v>
      </c>
      <c r="M38" s="20">
        <f t="shared" si="116"/>
        <v>246.22424509721793</v>
      </c>
      <c r="N38" s="20">
        <f t="shared" si="116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7">+R39+R41+R42+R43</f>
        <v>487.47866816294845</v>
      </c>
      <c r="S38" s="20">
        <f t="shared" ref="S38" si="118">+S39+S41+S42+S43</f>
        <v>408.88394441999566</v>
      </c>
      <c r="T38" s="20">
        <f t="shared" ref="T38" si="119">+T39+T41+T42+T43</f>
        <v>470.39812900182073</v>
      </c>
      <c r="U38" s="20">
        <f t="shared" ref="U38" si="120">+U39+U41+U42+U43</f>
        <v>306.79381741630476</v>
      </c>
      <c r="V38" s="20">
        <f t="shared" ref="V38" si="121">+V39+V41+V42+V43</f>
        <v>-477.78471282485589</v>
      </c>
      <c r="W38" s="20">
        <f t="shared" ref="W38" si="122">+W39+W41+W42+W43</f>
        <v>698.48236427969971</v>
      </c>
      <c r="X38" s="20">
        <f t="shared" ref="X38" si="123">+X39+X41+X42+X43</f>
        <v>143.1730996952588</v>
      </c>
      <c r="Y38" s="20">
        <f t="shared" ref="Y38" si="124">+Y39+Y41+Y42+Y43</f>
        <v>1255.4078516744908</v>
      </c>
      <c r="Z38" s="20">
        <f t="shared" ref="Z38" si="125">+Z39+Z41+Z42+Z43</f>
        <v>397.8217546444734</v>
      </c>
      <c r="AA38" s="20">
        <f t="shared" ref="AA38" si="126">+AA39+AA41+AA42+AA43</f>
        <v>617.08818458698704</v>
      </c>
      <c r="AB38" s="20">
        <f t="shared" ref="AB38" si="127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8">+AF39+AF41+AF42+AF43</f>
        <v>-412.99391927681751</v>
      </c>
      <c r="AG38" s="20">
        <f t="shared" ref="AG38" si="129">+AG39+AG41+AG42+AG43</f>
        <v>-1.8148953839058635</v>
      </c>
      <c r="AH38" s="20">
        <f t="shared" ref="AH38" si="130">+AH39+AH41+AH42+AH43</f>
        <v>-268.402899455571</v>
      </c>
      <c r="AI38" s="20">
        <f t="shared" ref="AI38" si="131">+AI39+AI41+AI42+AI43</f>
        <v>167.31651312903512</v>
      </c>
      <c r="AJ38" s="20">
        <f t="shared" ref="AJ38" si="132">+AJ39+AJ41+AJ42+AJ43</f>
        <v>232.15517462339784</v>
      </c>
      <c r="AK38" s="20">
        <f t="shared" ref="AK38" si="133">+AK39+AK41+AK42+AK43</f>
        <v>-73.012773700366211</v>
      </c>
      <c r="AL38" s="20">
        <f t="shared" ref="AL38" si="134">+AL39+AL41+AL42+AL43</f>
        <v>108.69025190239245</v>
      </c>
      <c r="AM38" s="20">
        <f t="shared" ref="AM38" si="135">+AM39+AM41+AM42+AM43</f>
        <v>344.86808428995602</v>
      </c>
      <c r="AN38" s="20">
        <f t="shared" ref="AN38" si="136">+AN39+AN41+AN42+AN43</f>
        <v>421.20943457102737</v>
      </c>
      <c r="AO38" s="20">
        <f t="shared" ref="AO38" si="137">+AO39+AO41+AO42+AO43</f>
        <v>252.01792006560242</v>
      </c>
      <c r="AP38" s="20">
        <f t="shared" ref="AP38" si="138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9">+AT39+AT41+AT42+AT43</f>
        <v>-174.31720907360832</v>
      </c>
      <c r="AU38" s="20">
        <f t="shared" ref="AU38" si="140">+AU39+AU41+AU42+AU43</f>
        <v>291.67714315177165</v>
      </c>
      <c r="AV38" s="20">
        <f t="shared" ref="AV38" si="141">+AV39+AV41+AV42+AV43</f>
        <v>-36.702509700250175</v>
      </c>
      <c r="AW38" s="20">
        <f t="shared" ref="AW38" si="142">+AW39+AW41+AW42+AW43</f>
        <v>76.013770840601708</v>
      </c>
      <c r="AX38" s="20">
        <f t="shared" ref="AX38" si="143">+AX39+AX41+AX42+AX43</f>
        <v>-374.3902305831075</v>
      </c>
      <c r="AY38" s="20">
        <f t="shared" ref="AY38" si="144">+AY39+AY41+AY42+AY43</f>
        <v>-84.291449433269534</v>
      </c>
      <c r="AZ38" s="20">
        <f t="shared" ref="AZ38" si="145">+AZ39+AZ41+AZ42+AZ43</f>
        <v>-186.41750163519316</v>
      </c>
      <c r="BA38" s="20">
        <f t="shared" ref="BA38" si="146">+BA39+BA41+BA42+BA43</f>
        <v>-61.456546083584769</v>
      </c>
      <c r="BB38" s="20">
        <f t="shared" ref="BB38" si="147">+BB39+BB41+BB42+BB43</f>
        <v>-247.31222078209686</v>
      </c>
      <c r="BC38" s="20">
        <f t="shared" ref="BC38" si="148">+BC39+BC41+BC42+BC43</f>
        <v>743.51568663626381</v>
      </c>
      <c r="BD38" s="20">
        <f t="shared" ref="BD38" si="149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0">+BH39+BH41+BH42+BH43</f>
        <v>109.37284627248121</v>
      </c>
      <c r="BI38" s="20">
        <f t="shared" ref="BI38" si="151">+BI39+BI41+BI42+BI43</f>
        <v>-4.3618342364923848</v>
      </c>
      <c r="BJ38" s="20">
        <f t="shared" ref="BJ38" si="152">+BJ39+BJ41+BJ42+BJ43</f>
        <v>-118.93809390947536</v>
      </c>
      <c r="BK38" s="20">
        <f t="shared" ref="BK38" si="153">+BK39+BK41+BK42+BK43</f>
        <v>1368.9354497859183</v>
      </c>
      <c r="BL38" s="20">
        <f t="shared" ref="BL38" si="154">+BL39+BL41+BL42+BL43</f>
        <v>773.57834277952225</v>
      </c>
      <c r="BM38" s="20">
        <f t="shared" ref="BM38" si="155">+BM39+BM41+BM42+BM43</f>
        <v>-347.42147795198133</v>
      </c>
      <c r="BN38" s="20">
        <f t="shared" ref="BN38" si="156">+BN39+BN41+BN42+BN43</f>
        <v>116.43314921458757</v>
      </c>
      <c r="BO38" s="20">
        <f t="shared" ref="BO38" si="157">+BO39+BO41+BO42+BO43</f>
        <v>533.59948819642022</v>
      </c>
      <c r="BP38" s="20">
        <f t="shared" ref="BP38" si="158">+BP39+BP41+BP42+BP43</f>
        <v>-542.93405248580768</v>
      </c>
      <c r="BQ38" s="20">
        <f t="shared" ref="BQ38" si="159">+BQ39+BQ41+BQ42+BQ43</f>
        <v>-408.51083909604017</v>
      </c>
      <c r="BR38" s="20">
        <f t="shared" ref="BR38" si="160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1">+BV39+BV41+BV42+BV43</f>
        <v>-200.87124090679453</v>
      </c>
      <c r="BW38" s="20">
        <f t="shared" ref="BW38" si="162">+BW39+BW41+BW42+BW43</f>
        <v>388.14695784960202</v>
      </c>
      <c r="BX38" s="20">
        <f t="shared" ref="BX38" si="163">+BX39+BX41+BX42+BX43</f>
        <v>443.30437675100234</v>
      </c>
      <c r="BY38" s="20">
        <f t="shared" ref="BY38" si="164">+BY39+BY41+BY42+BY43</f>
        <v>318.18179897385642</v>
      </c>
      <c r="BZ38" s="20">
        <f t="shared" ref="BZ38" si="165">+BZ39+BZ41+BZ42+BZ43</f>
        <v>282.93679766369263</v>
      </c>
      <c r="CA38" s="20">
        <f t="shared" ref="CA38" si="166">+CA39+CA41+CA42+CA43</f>
        <v>-272.11384328856417</v>
      </c>
      <c r="CB38" s="20">
        <f t="shared" ref="CB38" si="167">+CB39+CB41+CB42+CB43</f>
        <v>396.33875779541677</v>
      </c>
      <c r="CC38" s="20">
        <f t="shared" ref="CC38" si="168">+CC39+CC41+CC42+CC43</f>
        <v>11.525926108745654</v>
      </c>
      <c r="CD38" s="20">
        <f t="shared" ref="CD38" si="169">+CD39+CD41+CD42+CD43</f>
        <v>353.87403747006761</v>
      </c>
      <c r="CE38" s="20">
        <f t="shared" ref="CE38" si="170">+CE39+CE41+CE42+CE43</f>
        <v>-130.64621377436055</v>
      </c>
      <c r="CF38" s="20">
        <f t="shared" ref="CF38" si="171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2">+CJ39+CJ41+CJ42+CJ43</f>
        <v>-428.28837457729946</v>
      </c>
      <c r="CK38" s="20">
        <f t="shared" ref="CK38" si="173">+CK39+CK41+CK42+CK43</f>
        <v>549.32036262175291</v>
      </c>
      <c r="CL38" s="20">
        <f t="shared" ref="CL38" si="174">+CL39+CL41+CL42+CL43</f>
        <v>-56.372137746712163</v>
      </c>
      <c r="CM38" s="20">
        <f t="shared" ref="CM38" si="175">+CM39+CM41+CM42+CM43</f>
        <v>333.63673193170257</v>
      </c>
      <c r="CN38" s="20">
        <f t="shared" ref="CN38" si="176">+CN39+CN41+CN42+CN43</f>
        <v>200.52150952590216</v>
      </c>
      <c r="CO38" s="20">
        <f t="shared" ref="CO38" si="177">+CO39+CO41+CO42+CO43</f>
        <v>-326.68100294770352</v>
      </c>
      <c r="CP38" s="20">
        <f t="shared" ref="CP38" si="178">+CP39+CP41+CP42+CP43</f>
        <v>372.80567207489764</v>
      </c>
      <c r="CQ38" s="20">
        <f t="shared" ref="CQ38" si="179">+CQ39+CQ41+CQ42+CQ43</f>
        <v>515.26976363500341</v>
      </c>
      <c r="CR38" s="20">
        <f t="shared" ref="CR38" si="180">+CR39+CR41+CR42+CR43</f>
        <v>-813.1620972576842</v>
      </c>
      <c r="CS38" s="20">
        <f t="shared" ref="CS38" si="181">+CS39+CS41+CS42+CS43</f>
        <v>-223.79628304652192</v>
      </c>
      <c r="CT38" s="20">
        <f t="shared" ref="CT38" si="182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3">+CX39+CX41+CX42+CX43</f>
        <v>-501.65861118543523</v>
      </c>
      <c r="CY38" s="20">
        <f t="shared" ref="CY38" si="184">+CY39+CY41+CY42+CY43</f>
        <v>360.0706549460221</v>
      </c>
      <c r="CZ38" s="20">
        <f t="shared" ref="CZ38" si="185">+CZ39+CZ41+CZ42+CZ43</f>
        <v>1311.4535741755185</v>
      </c>
      <c r="DA38" s="20">
        <f t="shared" ref="DA38" si="186">+DA39+DA41+DA42+DA43</f>
        <v>720.1992709412059</v>
      </c>
      <c r="DB38" s="20">
        <f t="shared" ref="DB38" si="187">+DB39+DB41+DB42+DB43</f>
        <v>499.48044906850123</v>
      </c>
      <c r="DC38" s="20">
        <f t="shared" ref="DC38" si="188">+DC39+DC41+DC42+DC43</f>
        <v>556.41106440059889</v>
      </c>
      <c r="DD38" s="20">
        <f t="shared" ref="DD38" si="189">+DD39+DD41+DD42+DD43</f>
        <v>-213.82767223502736</v>
      </c>
      <c r="DE38" s="20">
        <f t="shared" ref="DE38" si="190">+DE39+DE41+DE42+DE43</f>
        <v>-36.066474099304294</v>
      </c>
      <c r="DF38" s="20">
        <f t="shared" ref="DF38" si="191">+DF39+DF41+DF42+DF43</f>
        <v>-958.90668921218798</v>
      </c>
      <c r="DG38" s="20">
        <f t="shared" ref="DG38" si="192">+DG39+DG41+DG42+DG43</f>
        <v>-124.82405573766937</v>
      </c>
      <c r="DH38" s="20">
        <f t="shared" ref="DH38" si="193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4">+DL39+DL41+DL42+DL43</f>
        <v>178.21514688822805</v>
      </c>
      <c r="DM38" s="20">
        <f t="shared" ref="DM38" si="195">+DM39+DM41+DM42+DM43</f>
        <v>15.107049200429572</v>
      </c>
      <c r="DN38" s="20">
        <f t="shared" ref="DN38" si="196">+DN39+DN41+DN42+DN43</f>
        <v>-257.55679924189769</v>
      </c>
      <c r="DO38" s="20">
        <f t="shared" ref="DO38" si="197">+DO39+DO41+DO42+DO43</f>
        <v>-95.67910419713948</v>
      </c>
      <c r="DP38" s="20">
        <f t="shared" ref="DP38" si="198">+DP39+DP41+DP42+DP43</f>
        <v>280.79831228656633</v>
      </c>
      <c r="DQ38" s="20">
        <f t="shared" ref="DQ38" si="199">+DQ39+DQ41+DQ42+DQ43</f>
        <v>-32.575385232587678</v>
      </c>
      <c r="DR38" s="20">
        <f t="shared" ref="DR38" si="200">+DR39+DR41+DR42+DR43</f>
        <v>320.25107029744163</v>
      </c>
      <c r="DS38" s="20">
        <f t="shared" ref="DS38" si="201">+DS39+DS41+DS42+DS43</f>
        <v>-495.68140146259771</v>
      </c>
      <c r="DT38" s="20">
        <f t="shared" ref="DT38" si="202">+DT39+DT41+DT42+DT43</f>
        <v>183.24454961359521</v>
      </c>
      <c r="DU38" s="20">
        <f t="shared" ref="DU38" si="203">+DU39+DU41+DU42+DU43</f>
        <v>-37.625123415101157</v>
      </c>
      <c r="DV38" s="20">
        <f t="shared" ref="DV38" si="204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5">+DZ39+DZ41+DZ42+DZ43</f>
        <v>318.01969700451662</v>
      </c>
      <c r="EA38" s="20">
        <f t="shared" ref="EA38" si="206">+EA39+EA41+EA42+EA43</f>
        <v>-199.63069011978851</v>
      </c>
      <c r="EB38" s="20">
        <f t="shared" ref="EB38" si="207">+EB39+EB41+EB42+EB43</f>
        <v>462.83230763649203</v>
      </c>
      <c r="EC38" s="20">
        <f t="shared" ref="EC38" si="208">+EC39+EC41+EC42+EC43</f>
        <v>-288.79103806771201</v>
      </c>
      <c r="ED38" s="20">
        <f t="shared" ref="ED38" si="209">+ED39+ED41+ED42+ED43</f>
        <v>206.49081120524437</v>
      </c>
      <c r="EE38" s="20">
        <f t="shared" ref="EE38" si="210">+EE39+EE41+EE42+EE43</f>
        <v>-1.9335461387524902</v>
      </c>
      <c r="EF38" s="20">
        <f t="shared" ref="EF38" si="211">+EF39+EF41+EF42+EF43</f>
        <v>123.98401666971961</v>
      </c>
      <c r="EG38" s="20">
        <f t="shared" ref="EG38" si="212">+EG39+EG41+EG42+EG43</f>
        <v>-143.16839883889139</v>
      </c>
      <c r="EH38" s="20">
        <f t="shared" ref="EH38" si="213">+EH39+EH41+EH42+EH43</f>
        <v>-149.11089046726056</v>
      </c>
      <c r="EI38" s="20">
        <f t="shared" ref="EI38" si="214">+EI39+EI41+EI42+EI43</f>
        <v>291.57614854748931</v>
      </c>
      <c r="EJ38" s="20">
        <f t="shared" ref="EJ38" si="215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16">+EN39+EN41+EN42+EN43</f>
        <v>1029.343772785267</v>
      </c>
      <c r="EO38" s="20">
        <f t="shared" ref="EO38" si="217">+EO39+EO41+EO42+EO43</f>
        <v>-293.79034660198033</v>
      </c>
      <c r="EP38" s="20">
        <f t="shared" ref="EP38" si="218">+EP39+EP41+EP42+EP43</f>
        <v>54.112156120067311</v>
      </c>
      <c r="EQ38" s="20">
        <f t="shared" ref="EQ38" si="219">+EQ39+EQ41+EQ42+EQ43</f>
        <v>359.25035556948785</v>
      </c>
      <c r="ER38" s="20">
        <f t="shared" ref="ER38" si="220">+ER39+ER41+ER42+ER43</f>
        <v>376.09731996552989</v>
      </c>
      <c r="ES38" s="20">
        <f t="shared" ref="ES38" si="221">+ES39+ES41+ES42+ES43</f>
        <v>330.89286942336707</v>
      </c>
      <c r="ET38" s="20">
        <f t="shared" ref="ET38" si="222">+ET39+ET41+ET42+ET43</f>
        <v>206.34154779076326</v>
      </c>
      <c r="EU38" s="20">
        <f t="shared" ref="EU38:EX38" si="223">+EU39+EU41+EU42+EU43</f>
        <v>236.71795017968844</v>
      </c>
      <c r="EV38" s="20">
        <f t="shared" si="223"/>
        <v>281.96513276044362</v>
      </c>
      <c r="EW38" s="20">
        <f t="shared" si="223"/>
        <v>1402.2033174049675</v>
      </c>
      <c r="EX38" s="20">
        <f t="shared" si="223"/>
        <v>815.73348246191756</v>
      </c>
      <c r="EY38" s="20">
        <f t="shared" si="10"/>
        <v>4787.8585492921984</v>
      </c>
      <c r="EZ38" s="574"/>
      <c r="FA38" s="20">
        <f t="shared" ref="FA38:FL38" si="224">+FA39+FA41+FA42+FA43</f>
        <v>247.83540601594007</v>
      </c>
      <c r="FB38" s="20">
        <f t="shared" si="224"/>
        <v>-287.88063049279617</v>
      </c>
      <c r="FC38" s="20">
        <f t="shared" si="224"/>
        <v>-108.61258278657468</v>
      </c>
      <c r="FD38" s="20">
        <f t="shared" si="224"/>
        <v>66.395868818365699</v>
      </c>
      <c r="FE38" s="20">
        <f t="shared" si="224"/>
        <v>-426.72662372190018</v>
      </c>
      <c r="FF38" s="20">
        <f t="shared" si="224"/>
        <v>-116.73679199589367</v>
      </c>
      <c r="FG38" s="20">
        <f t="shared" si="224"/>
        <v>-225.99650795958473</v>
      </c>
      <c r="FH38" s="20">
        <f t="shared" si="224"/>
        <v>-652.44448247962839</v>
      </c>
      <c r="FI38" s="20">
        <f t="shared" si="224"/>
        <v>-190.57909994905225</v>
      </c>
      <c r="FJ38" s="20">
        <f t="shared" si="224"/>
        <v>-122.53110382196675</v>
      </c>
      <c r="FK38" s="20">
        <f t="shared" si="224"/>
        <v>-9.5812773852516102</v>
      </c>
      <c r="FL38" s="20">
        <f t="shared" si="224"/>
        <v>-23.836263438934168</v>
      </c>
      <c r="FM38" s="20">
        <f t="shared" si="11"/>
        <v>-1850.6940891972768</v>
      </c>
    </row>
    <row r="39" spans="2:169" x14ac:dyDescent="0.25">
      <c r="B39" s="692" t="s">
        <v>99</v>
      </c>
      <c r="C39" s="15">
        <f>+C40+([62]Desembolsos!S75-C31)+[62]mFlows!S103+[62]mFlows!S106+[62]mFlows!S119+[62]mFlows!S121-([62]mFlows!S38+[62]mFlows!S41+[62]mFlows!S42+[62]mFlows!S45)+[62]mFlows!S88-[62]mFlows!S24+[62]mFlows!S87</f>
        <v>-402.461885365797</v>
      </c>
      <c r="D39" s="15">
        <f>+D40+([62]Desembolsos!T75-D31)+[62]mFlows!T103+[62]mFlows!T106+[62]mFlows!T119+[62]mFlows!T121-([62]mFlows!T38+[62]mFlows!T41+[62]mFlows!T42+[62]mFlows!T45)+[62]mFlows!T88-[62]mFlows!T24+[62]mFlows!T87</f>
        <v>468.12232093514524</v>
      </c>
      <c r="E39" s="15">
        <f>+E40+([62]Desembolsos!U75-E31)+[62]mFlows!U103+[62]mFlows!U106+[62]mFlows!U119+[62]mFlows!U121-([62]mFlows!U38+[62]mFlows!U41+[62]mFlows!U42+[62]mFlows!U45)+[62]mFlows!U88-[62]mFlows!U24+[62]mFlows!U87</f>
        <v>418.9066407584973</v>
      </c>
      <c r="F39" s="15">
        <f>+F40+([62]Desembolsos!V75-F31)+[62]mFlows!V103+[62]mFlows!V106+[62]mFlows!V119+[62]mFlows!V121-([62]mFlows!V38+[62]mFlows!V41+[62]mFlows!V42+[62]mFlows!V45)+[62]mFlows!V88-[62]mFlows!V24+[62]mFlows!V87</f>
        <v>128.00821779980438</v>
      </c>
      <c r="G39" s="15">
        <f>+G40+([62]Desembolsos!W75-G31)+[62]mFlows!W103+[62]mFlows!W106+[62]mFlows!W119+[62]mFlows!W121-([62]mFlows!W38+[62]mFlows!W41+[62]mFlows!W42+[62]mFlows!W45)+[62]mFlows!W88-[62]mFlows!W24+[62]mFlows!W87</f>
        <v>232.81743141455252</v>
      </c>
      <c r="H39" s="15">
        <f>+H40+([62]Desembolsos!X75-H31)+[62]mFlows!X103+[62]mFlows!X106+[62]mFlows!X119+[62]mFlows!X121-([62]mFlows!X38+[62]mFlows!X41+[62]mFlows!X42+[62]mFlows!X45)+[62]mFlows!X88-[62]mFlows!X24+[62]mFlows!X87</f>
        <v>-38.424002643873379</v>
      </c>
      <c r="I39" s="15">
        <f>+I40+([62]Desembolsos!Y75-I31)+[62]mFlows!Y103+[62]mFlows!Y106+[62]mFlows!Y119+[62]mFlows!Y121-([62]mFlows!Y38+[62]mFlows!Y41+[62]mFlows!Y42+[62]mFlows!Y45)+[62]mFlows!Y88-[62]mFlows!Y24+[62]mFlows!Y87</f>
        <v>174.84189087116715</v>
      </c>
      <c r="J39" s="15">
        <f>+J40+([62]Desembolsos!Z75-J31)+[62]mFlows!Z103+[62]mFlows!Z106+[62]mFlows!Z119+[62]mFlows!Z121-([62]mFlows!Z38+[62]mFlows!Z41+[62]mFlows!Z42+[62]mFlows!Z45)+[62]mFlows!Z88-[62]mFlows!Z24+[62]mFlows!Z87</f>
        <v>456.63009872687195</v>
      </c>
      <c r="K39" s="15">
        <f>+K40+([62]Desembolsos!AA75-K31)+[62]mFlows!AA103+[62]mFlows!AA106+[62]mFlows!AA119+[62]mFlows!AA121-([62]mFlows!AA38+[62]mFlows!AA41+[62]mFlows!AA42+[62]mFlows!AA45)+[62]mFlows!AA88-[62]mFlows!AA24+[62]mFlows!AA87</f>
        <v>375.57855520496224</v>
      </c>
      <c r="L39" s="15">
        <f>+L40+([62]Desembolsos!AB75-L31)+[62]mFlows!AB103+[62]mFlows!AB106+[62]mFlows!AB119+[62]mFlows!AB121-([62]mFlows!AB38+[62]mFlows!AB41+[62]mFlows!AB42+[62]mFlows!AB45)+[62]mFlows!AB88-[62]mFlows!AB24+[62]mFlows!AB87</f>
        <v>457.42983649610812</v>
      </c>
      <c r="M39" s="15">
        <f>+M40+([62]Desembolsos!AC75-M31)+[62]mFlows!AC103+[62]mFlows!AC106+[62]mFlows!AC119+[62]mFlows!AC121-([62]mFlows!AC38+[62]mFlows!AC41+[62]mFlows!AC42+[62]mFlows!AC45)+[62]mFlows!AC88-[62]mFlows!AC24+[62]mFlows!AC87</f>
        <v>296.80424509721797</v>
      </c>
      <c r="N39" s="15">
        <f>+N40+([62]Desembolsos!AD75-N31)+[62]mFlows!AD103+[62]mFlows!AD106+[62]mFlows!AD119+[62]mFlows!AD121-([62]mFlows!AD38+[62]mFlows!AD41+[62]mFlows!AD42+[62]mFlows!AD45)+[62]mFlows!AD88-[62]mFlows!AD24+[62]mFlows!AD87</f>
        <v>54.893041286758397</v>
      </c>
      <c r="O39" s="15">
        <f t="shared" si="0"/>
        <v>2623.1463905814148</v>
      </c>
      <c r="P39" s="16"/>
      <c r="Q39" s="15">
        <f>+Q40+([62]Desembolsos!AE75-Q31)+[62]mFlows!AE103+[62]mFlows!AE106+[62]mFlows!AE119+[62]mFlows!AE121-([62]mFlows!AE38+[62]mFlows!AE41+[62]mFlows!AE42+[62]mFlows!AE45)+[62]mFlows!AE88-[62]mFlows!AE24+[62]mFlows!AE87</f>
        <v>9.9649607459406795</v>
      </c>
      <c r="R39" s="15">
        <f>+R40+([62]Desembolsos!AF75-R31)+[62]mFlows!AF103+[62]mFlows!AF106+[62]mFlows!AF119+[62]mFlows!AF121-([62]mFlows!AF38+[62]mFlows!AF41+[62]mFlows!AF42+[62]mFlows!AF45)+[62]mFlows!AF88-[62]mFlows!AF24+[62]mFlows!AF87</f>
        <v>498.1186681629485</v>
      </c>
      <c r="S39" s="15">
        <f>+S40+([62]Desembolsos!AG75-S31)+[62]mFlows!AG103+[62]mFlows!AG106+[62]mFlows!AG119+[62]mFlows!AG121-([62]mFlows!AG38+[62]mFlows!AG41+[62]mFlows!AG42+[62]mFlows!AG45)+[62]mFlows!AG88-[62]mFlows!AG24+[62]mFlows!AG87</f>
        <v>304.28394441999569</v>
      </c>
      <c r="T39" s="15">
        <f>+T40+([62]Desembolsos!AH75-T31)+[62]mFlows!AH103+[62]mFlows!AH106+[62]mFlows!AH119+[62]mFlows!AH121-([62]mFlows!AH38+[62]mFlows!AH41+[62]mFlows!AH42+[62]mFlows!AH45)+[62]mFlows!AH88-[62]mFlows!AH24+[62]mFlows!AH87</f>
        <v>634.06812900182058</v>
      </c>
      <c r="U39" s="15">
        <f>+U40+([62]Desembolsos!AI75-U31)+[62]mFlows!AI103+[62]mFlows!AI106+[62]mFlows!AI119+[62]mFlows!AI121-([62]mFlows!AI38+[62]mFlows!AI41+[62]mFlows!AI42+[62]mFlows!AI45)+[62]mFlows!AI88-[62]mFlows!AI24+[62]mFlows!AI87</f>
        <v>301.31381741630486</v>
      </c>
      <c r="V39" s="15">
        <f>+V40+([62]Desembolsos!AJ75-V31)+[62]mFlows!AJ103+[62]mFlows!AJ106+[62]mFlows!AJ119+[62]mFlows!AJ121-([62]mFlows!AJ38+[62]mFlows!AJ41+[62]mFlows!AJ42+[62]mFlows!AJ45)+[62]mFlows!AJ88-[62]mFlows!AJ24+[62]mFlows!AJ87</f>
        <v>-538.25471282485591</v>
      </c>
      <c r="W39" s="15">
        <f>+W40+([62]Desembolsos!AK75-W31)+[62]mFlows!AK103+[62]mFlows!AK106+[62]mFlows!AK119+[62]mFlows!AK121-([62]mFlows!AK38+[62]mFlows!AK41+[62]mFlows!AK42+[62]mFlows!AK45)+[62]mFlows!AK88-[62]mFlows!AK24+[62]mFlows!AK87</f>
        <v>665.95236427969962</v>
      </c>
      <c r="X39" s="15">
        <f>+X40+([62]Desembolsos!AL75-X31)+[62]mFlows!AL103+[62]mFlows!AL106+[62]mFlows!AL119+[62]mFlows!AL121-([62]mFlows!AL38+[62]mFlows!AL41+[62]mFlows!AL42+[62]mFlows!AL45)+[62]mFlows!AL88-[62]mFlows!AL24+[62]mFlows!AL87</f>
        <v>46.593099695258935</v>
      </c>
      <c r="Y39" s="15">
        <f>+Y40+([62]Desembolsos!AM75-Y31)+[62]mFlows!AM103+[62]mFlows!AM106+[62]mFlows!AM119+[62]mFlows!AM121-([62]mFlows!AM38+[62]mFlows!AM41+[62]mFlows!AM42+[62]mFlows!AM45)+[62]mFlows!AM88-[62]mFlows!AM24+[62]mFlows!AM87</f>
        <v>274.307852874491</v>
      </c>
      <c r="Z39" s="15">
        <f>+Z40+([62]Desembolsos!AN75-Z31)+[62]mFlows!AN103+[62]mFlows!AN106+[62]mFlows!AN119+[62]mFlows!AN121-([62]mFlows!AN38+[62]mFlows!AN41+[62]mFlows!AN42+[62]mFlows!AN45)+[62]mFlows!AN88-[62]mFlows!AN24+[62]mFlows!AN87</f>
        <v>462.19207152447331</v>
      </c>
      <c r="AA39" s="15">
        <f>+AA40+([62]Desembolsos!AO75-AA31)+[62]mFlows!AO103+[62]mFlows!AO106+[62]mFlows!AO119+[62]mFlows!AO121-([62]mFlows!AO38+[62]mFlows!AO41+[62]mFlows!AO42+[62]mFlows!AO45)+[62]mFlows!AO88-[62]mFlows!AO24+[62]mFlows!AO87</f>
        <v>716.02952583698709</v>
      </c>
      <c r="AB39" s="15">
        <f>+AB40+([62]Desembolsos!AP75-AB31)+[62]mFlows!AP103+[62]mFlows!AP106+[62]mFlows!AP119+[62]mFlows!AP121-([62]mFlows!AP38+[62]mFlows!AP41+[62]mFlows!AP42+[62]mFlows!AP45)+[62]mFlows!AP88-[62]mFlows!AP24+[62]mFlows!AP87</f>
        <v>-0.99822502220507126</v>
      </c>
      <c r="AC39" s="15">
        <f t="shared" si="1"/>
        <v>3373.5714961108588</v>
      </c>
      <c r="AD39" s="16"/>
      <c r="AE39" s="15">
        <f>+AE40+([62]Desembolsos!AQ75-AE31)+[62]mFlows!AQ103+[62]mFlows!AQ106+[62]mFlows!AQ119+[62]mFlows!AQ121-([62]mFlows!AQ38+[62]mFlows!AQ41+[62]mFlows!AQ42+[62]mFlows!AQ45)+[62]mFlows!AQ88-[62]mFlows!AQ24+[62]mFlows!AQ87</f>
        <v>-25.682988620736662</v>
      </c>
      <c r="AF39" s="15">
        <f>+AF40+([62]Desembolsos!AR75-AF31)+[62]mFlows!AR103+[62]mFlows!AR106+[62]mFlows!AR119+[62]mFlows!AR121-([62]mFlows!AR38+[62]mFlows!AR41+[62]mFlows!AR42+[62]mFlows!AR45)+[62]mFlows!AR88-[62]mFlows!AR24+[62]mFlows!AR87</f>
        <v>-153.43391927681751</v>
      </c>
      <c r="AG39" s="15">
        <f>+AG40+([62]Desembolsos!AS75-AG31)+[62]mFlows!AS103+[62]mFlows!AS106+[62]mFlows!AS119+[62]mFlows!AS121-([62]mFlows!AS38+[62]mFlows!AS41+[62]mFlows!AS42+[62]mFlows!AS45)+[62]mFlows!AS88-[62]mFlows!AS24+[62]mFlows!AS87</f>
        <v>-15.804895383905929</v>
      </c>
      <c r="AH39" s="15">
        <f>+AH40+([62]Desembolsos!AT75-AH31)+[62]mFlows!AT103+[62]mFlows!AT106+[62]mFlows!AT119+[62]mFlows!AT121-([62]mFlows!AT38+[62]mFlows!AT41+[62]mFlows!AT42+[62]mFlows!AT45)+[62]mFlows!AT88-[62]mFlows!AT24+[62]mFlows!AT87</f>
        <v>-156.90370471557105</v>
      </c>
      <c r="AI39" s="15">
        <f>+AI40+([62]Desembolsos!AU75-AI31)+[62]mFlows!AU103+[62]mFlows!AU106+[62]mFlows!AU119+[62]mFlows!AU121-([62]mFlows!AU38+[62]mFlows!AU41+[62]mFlows!AU42+[62]mFlows!AU45)+[62]mFlows!AU88-[62]mFlows!AU24+[62]mFlows!AU87</f>
        <v>157.98651312903507</v>
      </c>
      <c r="AJ39" s="15">
        <f>+AJ40+([62]Desembolsos!AV75-AJ31)+[62]mFlows!AV103+[62]mFlows!AV106+[62]mFlows!AV119+[62]mFlows!AV121-([62]mFlows!AV38+[62]mFlows!AV41+[62]mFlows!AV42+[62]mFlows!AV45)+[62]mFlows!AV88-[62]mFlows!AV24+[62]mFlows!AV87</f>
        <v>296.43517462339798</v>
      </c>
      <c r="AK39" s="15">
        <f>+AK40+([62]Desembolsos!AW75-AK31)+[62]mFlows!AW103+[62]mFlows!AW106+[62]mFlows!AW119+[62]mFlows!AW121-([62]mFlows!AW38+[62]mFlows!AW41+[62]mFlows!AW42+[62]mFlows!AW45)+[62]mFlows!AW88-[62]mFlows!AW24+[62]mFlows!AW87</f>
        <v>-377.6527737003662</v>
      </c>
      <c r="AL39" s="15">
        <f>+AL40+([62]Desembolsos!AX75-AL31)+[62]mFlows!AX103+[62]mFlows!AX106+[62]mFlows!AX119+[62]mFlows!AX121-([62]mFlows!AX38+[62]mFlows!AX41+[62]mFlows!AX42+[62]mFlows!AX45)+[62]mFlows!AX88-[62]mFlows!AX24+[62]mFlows!AX87</f>
        <v>168.17025190239241</v>
      </c>
      <c r="AM39" s="15">
        <f>+AM40+([62]Desembolsos!AY75-AM31)+[62]mFlows!AY103+[62]mFlows!AY106+[62]mFlows!AY119+[62]mFlows!AY121-([62]mFlows!AY38+[62]mFlows!AY41+[62]mFlows!AY42+[62]mFlows!AY45)+[62]mFlows!AY88-[62]mFlows!AY24+[62]mFlows!AY87</f>
        <v>364.04808428995614</v>
      </c>
      <c r="AN39" s="15">
        <f>+AN40+([62]Desembolsos!AZ75-AN31)+[62]mFlows!AZ103+[62]mFlows!AZ106+[62]mFlows!AZ119+[62]mFlows!AZ121-([62]mFlows!AZ38+[62]mFlows!AZ41+[62]mFlows!AZ42+[62]mFlows!AZ45)+[62]mFlows!AZ88-[62]mFlows!AZ24+[62]mFlows!AZ87</f>
        <v>407.57943457102732</v>
      </c>
      <c r="AO39" s="15">
        <f>+AO40+([62]Desembolsos!BA75-AO31)+[62]mFlows!BA103+[62]mFlows!BA106+[62]mFlows!BA119+[62]mFlows!BA121-([62]mFlows!BA38+[62]mFlows!BA41+[62]mFlows!BA42+[62]mFlows!BA45)+[62]mFlows!BA88-[62]mFlows!BA24+[62]mFlows!BA87</f>
        <v>266.21792006560241</v>
      </c>
      <c r="AP39" s="15">
        <f>+AP40+([62]Desembolsos!BB75-AP31)+[62]mFlows!BB103+[62]mFlows!BB106+[62]mFlows!BB119+[62]mFlows!BB121-([62]mFlows!BB38+[62]mFlows!BB41+[62]mFlows!BB42+[62]mFlows!BB45)+[62]mFlows!BB88-[62]mFlows!BB24+[62]mFlows!BB87</f>
        <v>1941.2986207124241</v>
      </c>
      <c r="AQ39" s="15">
        <f t="shared" si="2"/>
        <v>2872.2577175964379</v>
      </c>
      <c r="AR39" s="16"/>
      <c r="AS39" s="15">
        <f>+AS40+([62]Desembolsos!BC75-AS31)+[62]mFlows!BC103+[62]mFlows!BC106+[62]mFlows!BC119+[62]mFlows!BC121-([62]mFlows!BC38+[62]mFlows!BC41+[62]mFlows!BC42+[62]mFlows!BC45)+[62]mFlows!BC88-[62]mFlows!BC24+[62]mFlows!BC87</f>
        <v>-1067.6690356042909</v>
      </c>
      <c r="AT39" s="15">
        <f>+AT40+([62]Desembolsos!BD75-AT31)+[62]mFlows!BD103+[62]mFlows!BD106+[62]mFlows!BD119+[62]mFlows!BD121-([62]mFlows!BD38+[62]mFlows!BD41+[62]mFlows!BD42+[62]mFlows!BD45)+[62]mFlows!BD88-[62]mFlows!BD24+[62]mFlows!BD87</f>
        <v>-78.957209073608254</v>
      </c>
      <c r="AU39" s="15">
        <f>+AU40+([62]Desembolsos!BE75-AU31)+[62]mFlows!BE103+[62]mFlows!BE106+[62]mFlows!BE119+[62]mFlows!BE121-([62]mFlows!BE38+[62]mFlows!BE41+[62]mFlows!BE42+[62]mFlows!BE45)+[62]mFlows!BE88-[62]mFlows!BE24+[62]mFlows!BE87</f>
        <v>378.58012232177151</v>
      </c>
      <c r="AV39" s="15">
        <f>+AV40+([62]Desembolsos!BF75-AV31)+[62]mFlows!BF103+[62]mFlows!BF106+[62]mFlows!BF119+[62]mFlows!BF121-([62]mFlows!BF38+[62]mFlows!BF41+[62]mFlows!BF42+[62]mFlows!BF45)+[62]mFlows!BF88-[62]mFlows!BF24+[62]mFlows!BF87</f>
        <v>11.237490299749989</v>
      </c>
      <c r="AW39" s="15">
        <f>+AW40+([62]Desembolsos!BG75-AW31)+[62]mFlows!BG103+[62]mFlows!BG106+[62]mFlows!BG119+[62]mFlows!BG121-([62]mFlows!BG38+[62]mFlows!BG41+[62]mFlows!BG42+[62]mFlows!BG45)+[62]mFlows!BG88-[62]mFlows!BG24+[62]mFlows!BG87</f>
        <v>79.666598070601779</v>
      </c>
      <c r="AX39" s="15">
        <f>+AX40+([62]Desembolsos!BH75-AX31)+[62]mFlows!BH103+[62]mFlows!BH106+[62]mFlows!BH119+[62]mFlows!BH121-([62]mFlows!BH38+[62]mFlows!BH41+[62]mFlows!BH42+[62]mFlows!BH45)+[62]mFlows!BH88-[62]mFlows!BH24+[62]mFlows!BH87</f>
        <v>-228.58392239310768</v>
      </c>
      <c r="AY39" s="15">
        <f>+AY40+([62]Desembolsos!BI75-AY31)+[62]mFlows!BI103+[62]mFlows!BI106+[62]mFlows!BI119+[62]mFlows!BI121-([62]mFlows!BI38+[62]mFlows!BI41+[62]mFlows!BI42+[62]mFlows!BI45)+[62]mFlows!BI88-[62]mFlows!BI24+[62]mFlows!BI87</f>
        <v>31.64855056673052</v>
      </c>
      <c r="AZ39" s="15">
        <f>+AZ40+([62]Desembolsos!BJ75-AZ31)+[62]mFlows!BJ103+[62]mFlows!BJ106+[62]mFlows!BJ119+[62]mFlows!BJ121-([62]mFlows!BJ38+[62]mFlows!BJ41+[62]mFlows!BJ42+[62]mFlows!BJ45)+[62]mFlows!BJ88-[62]mFlows!BJ24+[62]mFlows!BJ87</f>
        <v>-178.08750163519312</v>
      </c>
      <c r="BA39" s="15">
        <f>+BA40+([62]Desembolsos!BK75-BA31)+[62]mFlows!BK103+[62]mFlows!BK106+[62]mFlows!BK119+[62]mFlows!BK121-([62]mFlows!BK38+[62]mFlows!BK41+[62]mFlows!BK42+[62]mFlows!BK45)+[62]mFlows!BK88-[62]mFlows!BK24+[62]mFlows!BK87</f>
        <v>34.946878186415134</v>
      </c>
      <c r="BB39" s="15">
        <f>+BB40+([62]Desembolsos!BL75-BB31)+[62]mFlows!BL103+[62]mFlows!BL106+[62]mFlows!BL119+[62]mFlows!BL121-([62]mFlows!BL38+[62]mFlows!BL41+[62]mFlows!BL42+[62]mFlows!BL45)+[62]mFlows!BL88-[62]mFlows!BL24+[62]mFlows!BL87</f>
        <v>-111.31222078209669</v>
      </c>
      <c r="BC39" s="15">
        <f>+BC40+([62]Desembolsos!BM75-BC31)+[62]mFlows!BM103+[62]mFlows!BM106+[62]mFlows!BM119+[62]mFlows!BM121-([62]mFlows!BM38+[62]mFlows!BM41+[62]mFlows!BM42+[62]mFlows!BM45)+[62]mFlows!BM88-[62]mFlows!BM24+[62]mFlows!BM87</f>
        <v>757.05657887626364</v>
      </c>
      <c r="BD39" s="15">
        <f>+BD40+([62]Desembolsos!BN75-BD31)+[62]mFlows!BN103+[62]mFlows!BN106+[62]mFlows!BN119+[62]mFlows!BN121-([62]mFlows!BN38+[62]mFlows!BN41+[62]mFlows!BN42+[62]mFlows!BN45)+[62]mFlows!BN88-[62]mFlows!BN24+[62]mFlows!BN87</f>
        <v>356.33354391123089</v>
      </c>
      <c r="BE39" s="15">
        <f t="shared" si="3"/>
        <v>-15.14012725553323</v>
      </c>
      <c r="BF39" s="16"/>
      <c r="BG39" s="15">
        <f>+BG40+([62]Desembolsos!BO75-BG31)+[62]mFlows!BO103+[62]mFlows!BO106+[62]mFlows!BO119+[62]mFlows!BO121-([62]mFlows!BO38+[62]mFlows!BO41+[62]mFlows!BO42+[62]mFlows!BO45)+[62]mFlows!BO88-[62]mFlows!BO24+[62]mFlows!BO87</f>
        <v>-637.7983835123797</v>
      </c>
      <c r="BH39" s="15">
        <f>+BH40+([62]Desembolsos!BP75-BH31)+[62]mFlows!BP103+[62]mFlows!BP106+[62]mFlows!BP119+[62]mFlows!BP121-([62]mFlows!BP38+[62]mFlows!BP41+[62]mFlows!BP42+[62]mFlows!BP45)+[62]mFlows!BP88-[62]mFlows!BP24+[62]mFlows!BP87</f>
        <v>166.59750474248122</v>
      </c>
      <c r="BI39" s="15">
        <f>+BI40+([62]Desembolsos!BQ75-BI31)+[62]mFlows!BQ103+[62]mFlows!BQ106+[62]mFlows!BQ119+[62]mFlows!BQ121-([62]mFlows!BQ38+[62]mFlows!BQ41+[62]mFlows!BQ42+[62]mFlows!BQ45)+[62]mFlows!BQ88-[62]mFlows!BQ24+[62]mFlows!BQ87</f>
        <v>-18.77208471649233</v>
      </c>
      <c r="BJ39" s="15">
        <f>+BJ40+([62]Desembolsos!BR75-BJ31)+[62]mFlows!BR103+[62]mFlows!BR106+[62]mFlows!BR119+[62]mFlows!BR121-([62]mFlows!BR38+[62]mFlows!BR41+[62]mFlows!BR42+[62]mFlows!BR45)+[62]mFlows!BR88-[62]mFlows!BR24+[62]mFlows!BR87</f>
        <v>114.42953693052453</v>
      </c>
      <c r="BK39" s="15">
        <f>+BK40+([62]Desembolsos!BS75-BK31)+[62]mFlows!BS103+[62]mFlows!BS106+[62]mFlows!BS119+[62]mFlows!BS121-([62]mFlows!BS38+[62]mFlows!BS41+[62]mFlows!BS42+[62]mFlows!BS45)+[62]mFlows!BS88-[62]mFlows!BS24+[62]mFlows!BS87</f>
        <v>1309.1330463359184</v>
      </c>
      <c r="BL39" s="15">
        <f>+BL40+([62]Desembolsos!BT75-BL31)+[62]mFlows!BT103+[62]mFlows!BT106+[62]mFlows!BT119+[62]mFlows!BT121-([62]mFlows!BT38+[62]mFlows!BT41+[62]mFlows!BT42+[62]mFlows!BT45)+[62]mFlows!BT88-[62]mFlows!BT24+[62]mFlows!BT87</f>
        <v>778.51223491952237</v>
      </c>
      <c r="BM39" s="15">
        <f>+BM40+([62]Desembolsos!BU75-BM31)+[62]mFlows!BU103+[62]mFlows!BU106+[62]mFlows!BU119+[62]mFlows!BU121-([62]mFlows!BU38+[62]mFlows!BU41+[62]mFlows!BU42+[62]mFlows!BU45)+[62]mFlows!BU88-[62]mFlows!BU24+[62]mFlows!BU87</f>
        <v>-345.06432163198139</v>
      </c>
      <c r="BN39" s="15">
        <f>+BN40+([62]Desembolsos!BV75-BN31)+[62]mFlows!BV103+[62]mFlows!BV106+[62]mFlows!BV119+[62]mFlows!BV121-([62]mFlows!BV38+[62]mFlows!BV41+[62]mFlows!BV42+[62]mFlows!BV45)+[62]mFlows!BV88-[62]mFlows!BV24+[62]mFlows!BV87</f>
        <v>115.83170370458747</v>
      </c>
      <c r="BO39" s="15">
        <f>+BO40+([62]Desembolsos!BW75-BO31)+[62]mFlows!BW103+[62]mFlows!BW106+[62]mFlows!BW119+[62]mFlows!BW121-([62]mFlows!BW38+[62]mFlows!BW41+[62]mFlows!BW42+[62]mFlows!BW45)+[62]mFlows!BW88-[62]mFlows!BW24+[62]mFlows!BW87</f>
        <v>62.486459526420269</v>
      </c>
      <c r="BP39" s="15">
        <f>+BP40+([62]Desembolsos!BX75-BP31)+[62]mFlows!BX103+[62]mFlows!BX106+[62]mFlows!BX119+[62]mFlows!BX121-([62]mFlows!BX38+[62]mFlows!BX41+[62]mFlows!BX42+[62]mFlows!BX45)+[62]mFlows!BX88-[62]mFlows!BX24+[62]mFlows!BX87</f>
        <v>-353.51120465580772</v>
      </c>
      <c r="BQ39" s="15">
        <f>+BQ40+([62]Desembolsos!BY75-BQ31)+[62]mFlows!BY103+[62]mFlows!BY106+[62]mFlows!BY119+[62]mFlows!BY121-([62]mFlows!BY38+[62]mFlows!BY41+[62]mFlows!BY42+[62]mFlows!BY45)+[62]mFlows!BY88-[62]mFlows!BY24+[62]mFlows!BY87</f>
        <v>-185.30197854604</v>
      </c>
      <c r="BR39" s="15">
        <f>+BR40+([62]Desembolsos!BZ75-BR31)+[62]mFlows!BZ103+[62]mFlows!BZ106+[62]mFlows!BZ119+[62]mFlows!BZ121-([62]mFlows!BZ38+[62]mFlows!BZ41+[62]mFlows!BZ42+[62]mFlows!BZ45)+[62]mFlows!BZ88-[62]mFlows!BZ24+[62]mFlows!BZ87</f>
        <v>1022.4214969199521</v>
      </c>
      <c r="BS39" s="15">
        <f t="shared" si="4"/>
        <v>2028.9640100167053</v>
      </c>
      <c r="BT39" s="16"/>
      <c r="BU39" s="15">
        <f>+BU40+([62]Desembolsos!CA75-BU31)+[62]mFlows!CA103+[62]mFlows!CA106+[62]mFlows!CA119+[62]mFlows!CA121-([62]mFlows!CA38+[62]mFlows!CA41+[62]mFlows!CA42+[62]mFlows!CA45)+[62]mFlows!CA88-[62]mFlows!CA24+[62]mFlows!CA87</f>
        <v>-450.52434588339139</v>
      </c>
      <c r="BV39" s="15">
        <f>+BV40+([62]Desembolsos!CB75-BV31)+[62]mFlows!CB103+[62]mFlows!CB106+[62]mFlows!CB119+[62]mFlows!CB121-([62]mFlows!CB38+[62]mFlows!CB41+[62]mFlows!CB42+[62]mFlows!CB45)+[62]mFlows!CB88-[62]mFlows!CB24+[62]mFlows!CB87</f>
        <v>-85.031240906794551</v>
      </c>
      <c r="BW39" s="15">
        <f>+BW40+([62]Desembolsos!CC75-BW31)+[62]mFlows!CC103+[62]mFlows!CC106+[62]mFlows!CC119+[62]mFlows!CC121-([62]mFlows!CC38+[62]mFlows!CC41+[62]mFlows!CC42+[62]mFlows!CC45)+[62]mFlows!CC88-[62]mFlows!CC24+[62]mFlows!CC87</f>
        <v>404.1469578496019</v>
      </c>
      <c r="BX39" s="15">
        <f>+BX40+([62]Desembolsos!CD75-BX31)+[62]mFlows!CD103+[62]mFlows!CD106+[62]mFlows!CD119+[62]mFlows!CD121-([62]mFlows!CD38+[62]mFlows!CD41+[62]mFlows!CD42+[62]mFlows!CD45)+[62]mFlows!CD88-[62]mFlows!CD24+[62]mFlows!CD87</f>
        <v>187.56437675100258</v>
      </c>
      <c r="BY39" s="15">
        <f>+BY40+([62]Desembolsos!CE75-BY31)+[62]mFlows!CE103+[62]mFlows!CE106+[62]mFlows!CE119+[62]mFlows!CE121-([62]mFlows!CE38+[62]mFlows!CE41+[62]mFlows!CE42+[62]mFlows!CE45)+[62]mFlows!CE88-[62]mFlows!CE24+[62]mFlows!CE87</f>
        <v>-83.998201026143661</v>
      </c>
      <c r="BZ39" s="15">
        <f>+BZ40+([62]Desembolsos!CF75-BZ31)+[62]mFlows!CF103+[62]mFlows!CF106+[62]mFlows!CF119+[62]mFlows!CF121-([62]mFlows!CF38+[62]mFlows!CF41+[62]mFlows!CF42+[62]mFlows!CF45)+[62]mFlows!CF88-[62]mFlows!CF24+[62]mFlows!CF87</f>
        <v>153.2167976636926</v>
      </c>
      <c r="CA39" s="15">
        <f>+CA40+([62]Desembolsos!CG75-CA31)+[62]mFlows!CG103+[62]mFlows!CG106+[62]mFlows!CG119+[62]mFlows!CG121-([62]mFlows!CG38+[62]mFlows!CG41+[62]mFlows!CG42+[62]mFlows!CG45)+[62]mFlows!CG88-[62]mFlows!CG24+[62]mFlows!CG87</f>
        <v>-194.82384328856409</v>
      </c>
      <c r="CB39" s="15">
        <f>+CB40+([62]Desembolsos!CH75-CB31)+[62]mFlows!CH103+[62]mFlows!CH106+[62]mFlows!CH119+[62]mFlows!CH121-([62]mFlows!CH38+[62]mFlows!CH41+[62]mFlows!CH42+[62]mFlows!CH45)+[62]mFlows!CH88-[62]mFlows!CH24+[62]mFlows!CH87</f>
        <v>-35.217456534583363</v>
      </c>
      <c r="CC39" s="15">
        <f>+CC40+([62]Desembolsos!CI75-CC31)+[62]mFlows!CI103+[62]mFlows!CI106+[62]mFlows!CI119+[62]mFlows!CI121-([62]mFlows!CI38+[62]mFlows!CI41+[62]mFlows!CI42+[62]mFlows!CI45)+[62]mFlows!CI88-[62]mFlows!CI24+[62]mFlows!CI87</f>
        <v>-17.684073891254382</v>
      </c>
      <c r="CD39" s="15">
        <f>+CD40+([62]Desembolsos!CJ75-CD31)+[62]mFlows!CJ103+[62]mFlows!CJ106+[62]mFlows!CJ119+[62]mFlows!CJ121-([62]mFlows!CJ38+[62]mFlows!CJ41+[62]mFlows!CJ42+[62]mFlows!CJ45)+[62]mFlows!CJ88-[62]mFlows!CJ24+[62]mFlows!CJ87</f>
        <v>232.14403747006756</v>
      </c>
      <c r="CE39" s="15">
        <f>+CE40+([62]Desembolsos!CK75-CE31)+[62]mFlows!CK103+[62]mFlows!CK106+[62]mFlows!CK119+[62]mFlows!CK121-([62]mFlows!CK38+[62]mFlows!CK41+[62]mFlows!CK42+[62]mFlows!CK45)+[62]mFlows!CK88-[62]mFlows!CK24+[62]mFlows!CK87</f>
        <v>-91.373971514360449</v>
      </c>
      <c r="CF39" s="15">
        <f>+CF40+([62]Desembolsos!CL75-CF31)+[62]mFlows!CL103+[62]mFlows!CL106+[62]mFlows!CL119+[62]mFlows!CL121-([62]mFlows!CL38+[62]mFlows!CL41+[62]mFlows!CL42+[62]mFlows!CL45)+[62]mFlows!CL88-[62]mFlows!CL24+[62]mFlows!CL87</f>
        <v>1404.4180133405378</v>
      </c>
      <c r="CG39" s="15">
        <f t="shared" si="5"/>
        <v>1422.8370500298104</v>
      </c>
      <c r="CH39" s="16"/>
      <c r="CI39" s="15">
        <f>+CI40+([62]Desembolsos!CM75-CI31)+[62]mFlows!CM103+[62]mFlows!CM106+[62]mFlows!CM119+[62]mFlows!CM121-([62]mFlows!CM38+[62]mFlows!CM41+[62]mFlows!CM42+[62]mFlows!CM45)+[62]mFlows!CM88-[62]mFlows!CM24+[62]mFlows!CM87</f>
        <v>-113.10683270088796</v>
      </c>
      <c r="CJ39" s="15">
        <f>+CJ40+([62]Desembolsos!CN75-CJ31)+[62]mFlows!CN103+[62]mFlows!CN106+[62]mFlows!CN119+[62]mFlows!CN121-([62]mFlows!CN38+[62]mFlows!CN41+[62]mFlows!CN42+[62]mFlows!CN45)+[62]mFlows!CN88-[62]mFlows!CN24+[62]mFlows!CN87</f>
        <v>-374.61837457729939</v>
      </c>
      <c r="CK39" s="15">
        <f>+CK40+([62]Desembolsos!CO75-CK31)+[62]mFlows!CO103+[62]mFlows!CO106+[62]mFlows!CO119+[62]mFlows!CO121-([62]mFlows!CO38+[62]mFlows!CO41+[62]mFlows!CO42+[62]mFlows!CO45)+[62]mFlows!CO88-[62]mFlows!CO24+[62]mFlows!CO87</f>
        <v>370.56036262175303</v>
      </c>
      <c r="CL39" s="15">
        <f>+CL40+([62]Desembolsos!CP75-CL31)+[62]mFlows!CP103+[62]mFlows!CP106+[62]mFlows!CP119+[62]mFlows!CP121-([62]mFlows!CP38+[62]mFlows!CP41+[62]mFlows!CP42+[62]mFlows!CP45)+[62]mFlows!CP88-[62]mFlows!CP24+[62]mFlows!CP87</f>
        <v>17.817862253287835</v>
      </c>
      <c r="CM39" s="15">
        <f>+CM40+([62]Desembolsos!CQ75-CM31)+[62]mFlows!CQ103+[62]mFlows!CQ106+[62]mFlows!CQ119+[62]mFlows!CQ121-([62]mFlows!CQ38+[62]mFlows!CQ41+[62]mFlows!CQ42+[62]mFlows!CQ45)+[62]mFlows!CQ88-[62]mFlows!CQ24+[62]mFlows!CQ87</f>
        <v>333.73673193170254</v>
      </c>
      <c r="CN39" s="15">
        <f>+CN40+([62]Desembolsos!CR75-CN31)+[62]mFlows!CR103+[62]mFlows!CR106+[62]mFlows!CR119+[62]mFlows!CR121-([62]mFlows!CR38+[62]mFlows!CR41+[62]mFlows!CR42+[62]mFlows!CR45)+[62]mFlows!CR88-[62]mFlows!CR24+[62]mFlows!CR87</f>
        <v>183.65150952590221</v>
      </c>
      <c r="CO39" s="15">
        <f>+CO40+([62]Desembolsos!CS75-CO31)+[62]mFlows!CS103+[62]mFlows!CS106+[62]mFlows!CS119+[62]mFlows!CS121-([62]mFlows!CS38+[62]mFlows!CS41+[62]mFlows!CS42+[62]mFlows!CS45)+[62]mFlows!CS88-[62]mFlows!CS24+[62]mFlows!CS87</f>
        <v>-317.06100294770346</v>
      </c>
      <c r="CP39" s="15">
        <f>+CP40+([62]Desembolsos!CT75-CP31)+[62]mFlows!CT103+[62]mFlows!CT106+[62]mFlows!CT119+[62]mFlows!CT121-([62]mFlows!CT38+[62]mFlows!CT41+[62]mFlows!CT42+[62]mFlows!CT45)+[62]mFlows!CT88-[62]mFlows!CT24+[62]mFlows!CT87</f>
        <v>346.73567207489759</v>
      </c>
      <c r="CQ39" s="15">
        <f>+CQ40+([62]Desembolsos!CU75-CQ31)+[62]mFlows!CU103+[62]mFlows!CU106+[62]mFlows!CU119+[62]mFlows!CU121-([62]mFlows!CU38+[62]mFlows!CU41+[62]mFlows!CU42+[62]mFlows!CU45)+[62]mFlows!CU88-[62]mFlows!CU24+[62]mFlows!CU87</f>
        <v>542.72976363500334</v>
      </c>
      <c r="CR39" s="15">
        <f>+CR40+([62]Desembolsos!CV75-CR31)+[62]mFlows!CV103+[62]mFlows!CV106+[62]mFlows!CV119+[62]mFlows!CV121-([62]mFlows!CV38+[62]mFlows!CV41+[62]mFlows!CV42+[62]mFlows!CV45)+[62]mFlows!CV88-[62]mFlows!CV24+[62]mFlows!CV87</f>
        <v>-812.36209725768424</v>
      </c>
      <c r="CS39" s="15">
        <f>+CS40+([62]Desembolsos!CW75-CS31)+[62]mFlows!CW103+[62]mFlows!CW106+[62]mFlows!CW119+[62]mFlows!CW121-([62]mFlows!CW38+[62]mFlows!CW41+[62]mFlows!CW42+[62]mFlows!CW45)+[62]mFlows!CW88-[62]mFlows!CW24+[62]mFlows!CW87</f>
        <v>-261.24628304652197</v>
      </c>
      <c r="CT39" s="15">
        <f>+CT40+([62]Desembolsos!CX75-CT31)+[62]mFlows!CX103+[62]mFlows!CX106+[62]mFlows!CX119+[62]mFlows!CX121-([62]mFlows!CX38+[62]mFlows!CX41+[62]mFlows!CX42+[62]mFlows!CX45)+[62]mFlows!CX88-[62]mFlows!CX24+[62]mFlows!CX87</f>
        <v>1825.233665369868</v>
      </c>
      <c r="CU39" s="15">
        <f t="shared" si="6"/>
        <v>1742.0709768823176</v>
      </c>
      <c r="CV39" s="16"/>
      <c r="CW39" s="15">
        <f>+CW40+([62]Desembolsos!CY75-CW31)+[62]mFlows!CY103+[62]mFlows!CY106+[62]mFlows!CY119+[62]mFlows!CY121-([62]mFlows!CY38+[62]mFlows!CY41+[62]mFlows!CY42+[62]mFlows!CY45)+[62]mFlows!CY88-[62]mFlows!CY24+[62]mFlows!CY87</f>
        <v>-304.46698471248618</v>
      </c>
      <c r="CX39" s="15">
        <f>+CX40+([62]Desembolsos!CZ75-CX31)+[62]mFlows!CZ103+[62]mFlows!CZ106+[62]mFlows!CZ119+[62]mFlows!CZ121-([62]mFlows!CZ38+[62]mFlows!CZ41+[62]mFlows!CZ42+[62]mFlows!CZ45)+[62]mFlows!CZ88-[62]mFlows!CZ24+[62]mFlows!CZ87</f>
        <v>-639.16861118543534</v>
      </c>
      <c r="CY39" s="15">
        <f>+CY40+([62]Desembolsos!DA75-CY31)+[62]mFlows!DA103+[62]mFlows!DA106+[62]mFlows!DA119+[62]mFlows!DA121-([62]mFlows!DA38+[62]mFlows!DA41+[62]mFlows!DA42+[62]mFlows!DA45)+[62]mFlows!DA88-[62]mFlows!DA24+[62]mFlows!DA87</f>
        <v>-27.94370088397735</v>
      </c>
      <c r="CZ39" s="15">
        <f>+CZ40+([62]Desembolsos!DB75-CZ31)+[62]mFlows!DB103+[62]mFlows!DB106+[62]mFlows!DB119+[62]mFlows!DB121-([62]mFlows!DB38+[62]mFlows!DB41+[62]mFlows!DB42+[62]mFlows!DB45)-([62]Amortizaciones!DB75-CZ14)+[62]mFlows!DB88-[62]mFlows!DB24+[62]mFlows!DB87</f>
        <v>1443.7212109755183</v>
      </c>
      <c r="DA39" s="15">
        <f>+DA40+([62]Desembolsos!DC75-DA31)+[62]mFlows!DC103+[62]mFlows!DC106+[62]mFlows!DC119+[62]mFlows!DC121-([62]mFlows!DC38+[62]mFlows!DC41+[62]mFlows!DC42+[62]mFlows!DC45)-([62]Amortizaciones!DC75-DA14)+[62]mFlows!DC88-[62]mFlows!DC24+[62]mFlows!DC87</f>
        <v>725.36927094120585</v>
      </c>
      <c r="DB39" s="15">
        <f>+DB40+([62]Desembolsos!DD75-DB31)+[62]mFlows!DD103+[62]mFlows!DD106+[62]mFlows!DD119+[62]mFlows!DD121-([62]mFlows!DD38+[62]mFlows!DD41+[62]mFlows!DD42+[62]mFlows!DD45)-([62]Amortizaciones!DD75-DB14)+[62]mFlows!DD88-[62]mFlows!DD24+[62]mFlows!DD87</f>
        <v>506.19235798850093</v>
      </c>
      <c r="DC39" s="15">
        <f>+DC40+([62]Desembolsos!DE75-DC31)+[62]mFlows!DE103+[62]mFlows!DE106+[62]mFlows!DE119+[62]mFlows!DE121-([62]mFlows!DE38+[62]mFlows!DE41+[62]mFlows!DE42+[62]mFlows!DE45)-([62]Amortizaciones!DE75-DC14)+[62]mFlows!DE88-[62]mFlows!DE24+[62]mFlows!DE87</f>
        <v>505.56873169059907</v>
      </c>
      <c r="DD39" s="15">
        <f>+DD40+([62]Desembolsos!DF75-DD31)+[62]mFlows!DF103+[62]mFlows!DF106+[62]mFlows!DF119+[62]mFlows!DF121-([62]mFlows!DF38+[62]mFlows!DF41+[62]mFlows!DF42+[62]mFlows!DF45)-([62]Amortizaciones!DF75-DD14)+[62]mFlows!DF88-[62]mFlows!DF24+[62]mFlows!DF87</f>
        <v>-283.15767223502701</v>
      </c>
      <c r="DE39" s="15">
        <f>+DE40+([62]Desembolsos!DG75-DE31)+[62]mFlows!DG103+[62]mFlows!DG106+[62]mFlows!DG119+[62]mFlows!DG121-([62]mFlows!DG38+[62]mFlows!DG41+[62]mFlows!DG42+[62]mFlows!DG45)-([62]Amortizaciones!DG75-DE14)+[62]mFlows!DG88-[62]mFlows!DG24+[62]mFlows!DG87</f>
        <v>38.417255980695693</v>
      </c>
      <c r="DF39" s="15">
        <f>+DF40+([62]Desembolsos!DH75-DF31)+[62]mFlows!DH103+[62]mFlows!DH106+[62]mFlows!DH119+[62]mFlows!DH121-([62]mFlows!DH38+[62]mFlows!DH41+[62]mFlows!DH42+[62]mFlows!DH45)-([62]Amortizaciones!DH75-DF14)+[62]mFlows!DH88-[62]mFlows!DH24+[62]mFlows!DH87</f>
        <v>-951.79465482218791</v>
      </c>
      <c r="DG39" s="15">
        <f>+DG40+([62]Desembolsos!DI75-DG31)+[62]mFlows!DI103+[62]mFlows!DI106+[62]mFlows!DI119+[62]mFlows!DI121-([62]mFlows!DI38+[62]mFlows!DI41+[62]mFlows!DI42+[62]mFlows!DI45)-([62]Amortizaciones!DI75-DG14)+[62]mFlows!DI88-[62]mFlows!DI24+[62]mFlows!DI87</f>
        <v>-135.13888104766937</v>
      </c>
      <c r="DH39" s="15">
        <f>+DH40+([62]Desembolsos!DJ75-DH31)+[62]mFlows!DJ103+[62]mFlows!DJ106+[62]mFlows!DJ119+[62]mFlows!DJ121-([62]mFlows!DJ38+[62]mFlows!DJ41+[62]mFlows!DJ42+[62]mFlows!DJ45)-([62]Amortizaciones!DJ75-DH14)+[62]mFlows!DJ88-[62]mFlows!DJ24+[62]mFlows!DJ87</f>
        <v>-931.58643870963169</v>
      </c>
      <c r="DI39" s="15">
        <f t="shared" si="7"/>
        <v>-53.988116019894733</v>
      </c>
      <c r="DJ39" s="16"/>
      <c r="DK39" s="15">
        <f>+DK40+([62]Desembolsos!DK75-DK31)+[62]mFlows!DK103+[62]mFlows!DK106+[62]mFlows!DK119+[62]mFlows!DK121-([62]mFlows!DK38+[62]mFlows!DK41+[62]mFlows!DK42+[62]mFlows!DK45)+[62]mFlows!DK88-[62]mFlows!DK24+[62]mFlows!DK87</f>
        <v>657.97296520287784</v>
      </c>
      <c r="DL39" s="15">
        <f>+DL40+([62]Desembolsos!DL75-DL31)+[62]mFlows!DL103+[62]mFlows!DL106+[62]mFlows!DL119+[62]mFlows!DL121-([62]mFlows!DL38+[62]mFlows!DL41+[62]mFlows!DL42+[62]mFlows!DL45)+[62]mFlows!DL88-[62]mFlows!DL24+[62]mFlows!DL87</f>
        <v>98.614151778228134</v>
      </c>
      <c r="DM39" s="15">
        <f>+DM40+([62]Desembolsos!DM75-DM31)+[62]mFlows!DM103+[62]mFlows!DM106+[62]mFlows!DM119+[62]mFlows!DM121-([62]mFlows!DM38+[62]mFlows!DM41+[62]mFlows!DM42+[62]mFlows!DM45)+[62]mFlows!DM88-[62]mFlows!DM24+[62]mFlows!DM87</f>
        <v>19.130472800429573</v>
      </c>
      <c r="DN39" s="15">
        <f>+DN40+([62]Desembolsos!DN75-DN31)+[62]mFlows!DN103+[62]mFlows!DN106+[62]mFlows!DN119+[62]mFlows!DN121-([62]mFlows!DN38+[62]mFlows!DN41+[62]mFlows!DN42+[62]mFlows!DN45)+[62]mFlows!DN88-[62]mFlows!DN24+[62]mFlows!DN87</f>
        <v>-62.091228771897981</v>
      </c>
      <c r="DO39" s="15">
        <f>+DO40+([62]Desembolsos!DO75-DO31)+[62]mFlows!DO103+[62]mFlows!DO106+[62]mFlows!DO119+[62]mFlows!DO121-([62]mFlows!DO38+[62]mFlows!DO41+[62]mFlows!DO42+[62]mFlows!DO45)+[62]mFlows!DO88-[62]mFlows!DO24+[62]mFlows!DO87</f>
        <v>-116.12390782713962</v>
      </c>
      <c r="DP39" s="15">
        <f>+DP40+([62]Desembolsos!DP75-DP31)+[62]mFlows!DP103+[62]mFlows!DP106+[62]mFlows!DP119+[62]mFlows!DP121-([62]mFlows!DP38+[62]mFlows!DP41+[62]mFlows!DP42+[62]mFlows!DP45)+[62]mFlows!DP88-[62]mFlows!DP24+[62]mFlows!DP87</f>
        <v>260.42661403656655</v>
      </c>
      <c r="DQ39" s="15">
        <f>+DQ40+([62]Desembolsos!DQ75-DQ31)+[62]mFlows!DQ103+[62]mFlows!DQ106+[62]mFlows!DQ119+[62]mFlows!DQ121-([62]mFlows!DQ38+[62]mFlows!DQ41+[62]mFlows!DQ42+[62]mFlows!DQ45)+[62]mFlows!DQ88-[62]mFlows!DQ24+[62]mFlows!DQ87</f>
        <v>-44.196684232587813</v>
      </c>
      <c r="DR39" s="15">
        <f>+DR40+([62]Desembolsos!DR75-DR31)+[62]mFlows!DR103+[62]mFlows!DR106+[62]mFlows!DR119+[62]mFlows!DR121-([62]mFlows!DR38+[62]mFlows!DR41+[62]mFlows!DR42+[62]mFlows!DR45)+[62]mFlows!DR88-[62]mFlows!DR24+[62]mFlows!DR87</f>
        <v>294.81931729744156</v>
      </c>
      <c r="DS39" s="15">
        <f>+DS40+([62]Desembolsos!DS75-DS31)+[62]mFlows!DS103+[62]mFlows!DS106+[62]mFlows!DS119+[62]mFlows!DS121-([62]mFlows!DS38+[62]mFlows!DS41+[62]mFlows!DS42+[62]mFlows!DS45)+[62]mFlows!DS88-[62]mFlows!DS24+[62]mFlows!DS87</f>
        <v>-447.00422797259739</v>
      </c>
      <c r="DT39" s="15">
        <f>+DT40+([62]Desembolsos!DT75-DT31)+[62]mFlows!DT103+[62]mFlows!DT106+[62]mFlows!DT119+[62]mFlows!DT121-([62]mFlows!DT38+[62]mFlows!DT41+[62]mFlows!DT42+[62]mFlows!DT45)+[62]mFlows!DT88-[62]mFlows!DT24+[62]mFlows!DT87</f>
        <v>180.88419441359514</v>
      </c>
      <c r="DU39" s="15">
        <f>+DU40+([62]Desembolsos!DU75-DU31)+[62]mFlows!DU103+[62]mFlows!DU106+[62]mFlows!DU119+[62]mFlows!DU121-([62]mFlows!DU38+[62]mFlows!DU41+[62]mFlows!DU42+[62]mFlows!DU45)+[62]mFlows!DU88-[62]mFlows!DU24+[62]mFlows!DU87</f>
        <v>-47.16337841510132</v>
      </c>
      <c r="DV39" s="15">
        <f>+DV40+([62]Desembolsos!DV75-DV31)+[62]mFlows!DV103+[62]mFlows!DV106+[62]mFlows!DV119+[62]mFlows!DV121-([62]mFlows!DV38+[62]mFlows!DV41+[62]mFlows!DV42+[62]mFlows!DV45)+[62]mFlows!DV88-[62]mFlows!DV24+[62]mFlows!DV87</f>
        <v>837.85177096468522</v>
      </c>
      <c r="DW39" s="15">
        <f t="shared" si="8"/>
        <v>1633.1200592744999</v>
      </c>
      <c r="DX39" s="16"/>
      <c r="DY39" s="15">
        <f>+DY40+([62]Desembolsos!DW75-DY31)+[62]mFlows!DW103+[62]mFlows!DW106+[62]mFlows!DW119+[62]mFlows!DW121-([62]mFlows!DW38+[62]mFlows!DW41+[62]mFlows!DW42+[62]mFlows!DW45)+[62]mFlows!DW88-[62]mFlows!DW24+[62]mFlows!DW87</f>
        <v>-195.83399282152436</v>
      </c>
      <c r="DZ39" s="15">
        <f>+DZ40+([62]Desembolsos!DX75-DZ31)+[62]mFlows!DX103+[62]mFlows!DX106+[62]mFlows!DX119+[62]mFlows!DX121-([62]mFlows!DX38+[62]mFlows!DX41+[62]mFlows!DX42+[62]mFlows!DX45)+[62]mFlows!DX88-[62]mFlows!DX24+[62]mFlows!DX87</f>
        <v>376.02782565451639</v>
      </c>
      <c r="EA39" s="15">
        <f>+EA40+([62]Desembolsos!DY75-EA31)+[62]mFlows!DY103+[62]mFlows!DY106+[62]mFlows!DY119+[62]mFlows!DY121-([62]mFlows!DY38+[62]mFlows!DY41+[62]mFlows!DY42+[62]mFlows!DY45)+[62]mFlows!DY88-[62]mFlows!DY24+[62]mFlows!DY87</f>
        <v>-174.47941311978846</v>
      </c>
      <c r="EB39" s="15">
        <f>+EB40+([62]Desembolsos!DZ75-EB31)+[62]mFlows!DZ103+[62]mFlows!DZ106+[62]mFlows!DZ119+[62]mFlows!DZ121-([62]mFlows!DZ38+[62]mFlows!DZ41+[62]mFlows!DZ42+[62]mFlows!DZ45)+[62]mFlows!DZ88-[62]mFlows!DZ24+[62]mFlows!DZ87</f>
        <v>472.67281627649203</v>
      </c>
      <c r="EC39" s="15">
        <f>+EC40+([62]Desembolsos!EA75-EC31)+[62]mFlows!EA103+[62]mFlows!EA106+[62]mFlows!EA119+[62]mFlows!EA121-([62]mFlows!EA38+[62]mFlows!EA41+[62]mFlows!EA42+[62]mFlows!EA45)+[62]mFlows!EA88-[62]mFlows!EA24+[62]mFlows!EA87</f>
        <v>-288.10277974771202</v>
      </c>
      <c r="ED39" s="15">
        <f>+ED40+([62]Desembolsos!EB75-ED31)+[62]mFlows!EB103+[62]mFlows!EB106+[62]mFlows!EB119+[62]mFlows!EB121-([62]mFlows!EB38+[62]mFlows!EB41+[62]mFlows!EB42+[62]mFlows!EB45)+[62]mFlows!EB88-[62]mFlows!EB24+[62]mFlows!EB87</f>
        <v>240.1407287452443</v>
      </c>
      <c r="EE39" s="15">
        <f>+EE40+([62]Desembolsos!EC75-EE31)+[62]mFlows!EC103+[62]mFlows!EC106+[62]mFlows!EC119+[62]mFlows!EC121-([62]mFlows!EC38+[62]mFlows!EC41+[62]mFlows!EC42+[62]mFlows!EC45)+[62]mFlows!EC88-[62]mFlows!EC24+[62]mFlows!EC87</f>
        <v>33.603189201247574</v>
      </c>
      <c r="EF39" s="15">
        <f>+EF40+([62]Desembolsos!ED75-EF31)+[62]mFlows!ED103+[62]mFlows!ED106+[62]mFlows!ED119+[62]mFlows!ED121-([62]mFlows!ED38+[62]mFlows!ED41+[62]mFlows!ED42+[62]mFlows!ED45)+[62]mFlows!ED88-[62]mFlows!ED24+[62]mFlows!ED87</f>
        <v>113.31721467971964</v>
      </c>
      <c r="EG39" s="15">
        <f>+EG40+([62]Desembolsos!EE75-EG31)+[62]mFlows!EE103+[62]mFlows!EE106+[62]mFlows!EE119+[62]mFlows!EE121-([62]mFlows!EE38+[62]mFlows!EE41+[62]mFlows!EE42+[62]mFlows!EE45)+[62]mFlows!EE88-[62]mFlows!EE24+[62]mFlows!EE87</f>
        <v>-103.01381116889132</v>
      </c>
      <c r="EH39" s="15">
        <f>+EH40+([62]Desembolsos!EF75-EH31)+[62]mFlows!EF103+[62]mFlows!EF106+[62]mFlows!EF119+[62]mFlows!EF121-([62]mFlows!EF38+[62]mFlows!EF41+[62]mFlows!EF42+[62]mFlows!EF45)+[62]mFlows!EF88-[62]mFlows!EF24+[62]mFlows!EF87</f>
        <v>-142.00915646726048</v>
      </c>
      <c r="EI39" s="15">
        <f>+EI40+([62]Desembolsos!EG75-EI31)+[62]mFlows!EG103+[62]mFlows!EG106+[62]mFlows!EG119+[62]mFlows!EG121-([62]mFlows!EG38+[62]mFlows!EG41+[62]mFlows!EG42+[62]mFlows!EG45)+[62]mFlows!EG88-[62]mFlows!EG24+[62]mFlows!EG87</f>
        <v>96.982194097489</v>
      </c>
      <c r="EJ39" s="15">
        <f>+EJ40+([62]Desembolsos!EH75-EJ31)+[62]mFlows!EH103+[62]mFlows!EH106+[62]mFlows!EH119+[62]mFlows!EH121-([62]mFlows!EH38+[62]mFlows!EH41+[62]mFlows!EH42+[62]mFlows!EH45)+[62]mFlows!EH88-[62]mFlows!EH24+[62]mFlows!EH87</f>
        <v>-223.56819493772892</v>
      </c>
      <c r="EK39" s="15">
        <f t="shared" si="9"/>
        <v>205.73662039180331</v>
      </c>
      <c r="EL39" s="16"/>
      <c r="EM39" s="15">
        <f>+EM40+([62]Desembolsos!EI75-EM31)+[62]mFlows!EI103+[62]mFlows!EI106+[62]mFlows!EI119+[62]mFlows!EI121-([62]mFlows!EI38+[62]mFlows!EI41+[62]mFlows!EI42+[62]mFlows!EI45)+[62]mFlows!EI88-[62]mFlows!EI24+[62]mFlows!EI87</f>
        <v>-78.765664567321124</v>
      </c>
      <c r="EN39" s="15">
        <f>+EN40+([62]Desembolsos!EJ75-EN31)+[62]mFlows!EJ103+[62]mFlows!EJ106+[62]mFlows!EJ119+[62]mFlows!EJ121-([62]mFlows!EJ38+[62]mFlows!EJ41+[62]mFlows!EJ42+[62]mFlows!EJ45)+[62]mFlows!EJ88-[62]mFlows!EJ24+[62]mFlows!EJ87</f>
        <v>757.90560505526662</v>
      </c>
      <c r="EO39" s="15">
        <f>+EO40+([62]Desembolsos!EK75-EO31)+[62]mFlows!EK103+[62]mFlows!EK106+[62]mFlows!EK119+[62]mFlows!EK121-([62]mFlows!EK38+[62]mFlows!EK41+[62]mFlows!EK42+[62]mFlows!EK45)+[62]mFlows!EK88-[62]mFlows!EK24+[62]mFlows!EK87</f>
        <v>-255.43517260198044</v>
      </c>
      <c r="EP39" s="15">
        <f>+EP40+([62]Desembolsos!EL75-EP31)+[62]mFlows!EL103+[62]mFlows!EL106+[62]mFlows!EL119+[62]mFlows!EL121-([62]mFlows!EL38+[62]mFlows!EL41+[62]mFlows!EL42+[62]mFlows!EL45)+[62]mFlows!EL88-[62]mFlows!EL24+[62]mFlows!EL87</f>
        <v>190.22966865006771</v>
      </c>
      <c r="EQ39" s="15">
        <f>+EQ40+([62]Desembolsos!EM75-EQ31)+[62]mFlows!EM103+[62]mFlows!EM106+[62]mFlows!EM119+[62]mFlows!EM121-([62]mFlows!EM38+[62]mFlows!EM41+[62]mFlows!EM42+[62]mFlows!EM45)+[62]mFlows!EM88-[62]mFlows!EM24+[62]mFlows!EM87</f>
        <v>271.49829256948777</v>
      </c>
      <c r="ER39" s="15">
        <f>+ER40+([62]Desembolsos!EN75-ER31)+[62]mFlows!EN103+[62]mFlows!EN106+[62]mFlows!EN119+[62]mFlows!EN121-([62]mFlows!EN38+[62]mFlows!EN41+[62]mFlows!EN42+[62]mFlows!EN45)+[62]mFlows!EN88-[62]mFlows!EN24+[62]mFlows!EN87</f>
        <v>339.39192796552959</v>
      </c>
      <c r="ES39" s="15">
        <f>+ES40+([62]Desembolsos!EO75-ES31)+[62]mFlows!EO103+[62]mFlows!EO106+[62]mFlows!EO119+[62]mFlows!EO121-([62]mFlows!EO38+[62]mFlows!EO41+[62]mFlows!EO42+[62]mFlows!EO45)+[62]mFlows!EO88-[62]mFlows!EO24+[62]mFlows!EO87</f>
        <v>201.37685342336678</v>
      </c>
      <c r="ET39" s="15">
        <f>+ET40+([62]Desembolsos!EP75-ET31)+[62]mFlows!EP103+[62]mFlows!EP106+[62]mFlows!EP119+[62]mFlows!EP121-([62]mFlows!EP38+[62]mFlows!EP41+[62]mFlows!EP42+[62]mFlows!EP45)+[62]mFlows!EP88-[62]mFlows!EP24+[62]mFlows!EP87</f>
        <v>89.973009100762425</v>
      </c>
      <c r="EU39" s="15">
        <f>+EU40+([62]Desembolsos!EQ75-EU31)+[62]mFlows!EQ103+[62]mFlows!EQ106+[62]mFlows!EQ119+[62]mFlows!EQ121-([62]mFlows!EQ38+[62]mFlows!EQ41+[62]mFlows!EQ42+[62]mFlows!EQ45)+[62]mFlows!EQ88-[62]mFlows!EQ24+[62]mFlows!EQ87</f>
        <v>120.95833217968952</v>
      </c>
      <c r="EV39" s="15">
        <f>+EV40+([62]Desembolsos!ER75-EV31)+[62]mFlows!ER103+[62]mFlows!ER106+[62]mFlows!ER119+[62]mFlows!ER121-([62]mFlows!ER38+[62]mFlows!ER41+[62]mFlows!ER42+[62]mFlows!ER45)+[62]mFlows!ER88-[62]mFlows!ER24+[62]mFlows!ER87</f>
        <v>160.57903776044378</v>
      </c>
      <c r="EW39" s="15">
        <f>+EW40+([62]Desembolsos!ES75-EW31)+[62]mFlows!ES103+[62]mFlows!ES106+[62]mFlows!ES119+[62]mFlows!ES121-([62]mFlows!ES38+[62]mFlows!ES41+[62]mFlows!ES42+[62]mFlows!ES45)+[62]mFlows!ES88-[62]mFlows!ES24+[62]mFlows!ES87</f>
        <v>1114.7263244049668</v>
      </c>
      <c r="EX39" s="15">
        <f>+EX40+([62]Desembolsos!ET75-EX31)+[62]mFlows!ET103+[62]mFlows!ET106+[62]mFlows!ET119+[62]mFlows!ET121-([62]mFlows!ET38+[62]mFlows!ET41+[62]mFlows!ET42+[62]mFlows!ET45)+[62]mFlows!ET88-[62]mFlows!ET24+[62]mFlows!ET87</f>
        <v>627.23460423191796</v>
      </c>
      <c r="EY39" s="15">
        <f t="shared" si="10"/>
        <v>3539.6728181721974</v>
      </c>
      <c r="EZ39" s="16"/>
      <c r="FA39" s="15">
        <f>+FA40+([62]Desembolsos!EU75-FA31)+[62]mFlows!EU103+[62]mFlows!EU106+[62]mFlows!EU119+[62]mFlows!EU121-([62]mFlows!EU38+[62]mFlows!EU41+[62]mFlows!EU42+[62]mFlows!EU45)+[62]mFlows!EU88-[62]mFlows!EU24+[62]mFlows!EU87</f>
        <v>341.06207701594019</v>
      </c>
      <c r="FB39" s="15">
        <f>+FB40+([62]Desembolsos!EV75-FB31)+[62]mFlows!EV103+[62]mFlows!EV106+[62]mFlows!EV119+[62]mFlows!EV121-([62]mFlows!EV38+[62]mFlows!EV41+[62]mFlows!EV42+[62]mFlows!EV45)+[62]mFlows!EV88-[62]mFlows!EV24+[62]mFlows!EV87</f>
        <v>-177.92489649279537</v>
      </c>
      <c r="FC39" s="15">
        <f>+FC40+([62]Desembolsos!EW75-FC31)+[62]mFlows!EW103+[62]mFlows!EW106+[62]mFlows!EW119+[62]mFlows!EW121-([62]mFlows!EW38+[62]mFlows!EW41+[62]mFlows!EW42+[62]mFlows!EW45)+[62]mFlows!EW88-[62]mFlows!EW24+[62]mFlows!EW87</f>
        <v>-50.122682786574529</v>
      </c>
      <c r="FD39" s="15">
        <f>+FD40+([62]Desembolsos!EX75-FD31)+[62]mFlows!EX103+[62]mFlows!EX106+[62]mFlows!EX119+[62]mFlows!EX121-([62]mFlows!EX38+[62]mFlows!EX41+[62]mFlows!EX42+[62]mFlows!EX45)+[62]mFlows!EX88-[62]mFlows!EX24+[62]mFlows!EX87</f>
        <v>98.256219148365773</v>
      </c>
      <c r="FE39" s="15">
        <f>+FE40+([62]Desembolsos!EY75-FE31)+[62]mFlows!EY103+[62]mFlows!EY106+[62]mFlows!EY119+[62]mFlows!EY121-([62]mFlows!EY38+[62]mFlows!EY41+[62]mFlows!EY42+[62]mFlows!EY45)+[62]mFlows!EY88-[62]mFlows!EY24+[62]mFlows!EY87</f>
        <v>-436.31713272190007</v>
      </c>
      <c r="FF39" s="15">
        <f>+FF40+([62]Desembolsos!EZ75-FF31)+[62]mFlows!EZ103+[62]mFlows!EZ106+[62]mFlows!EZ119+[62]mFlows!EZ121-([62]mFlows!EZ38+[62]mFlows!EZ41+[62]mFlows!EZ42+[62]mFlows!EZ45)+[62]mFlows!EZ88-[62]mFlows!EZ24+[62]mFlows!EZ87</f>
        <v>-77.528578465894043</v>
      </c>
      <c r="FG39" s="15">
        <f>+FG40+([62]Desembolsos!FA75-FG31)+[62]mFlows!FA103+[62]mFlows!FA106+[62]mFlows!FA119+[62]mFlows!FA121-([62]mFlows!FA38+[62]mFlows!FA41+[62]mFlows!FA42+[62]mFlows!FA45)+[62]mFlows!FA88-[62]mFlows!FA24+[62]mFlows!FA87</f>
        <v>-327.22935509958438</v>
      </c>
      <c r="FH39" s="15">
        <f>+FH40+([62]Desembolsos!FB75-FH31)+[62]mFlows!FB103+[62]mFlows!FB106+[62]mFlows!FB119+[62]mFlows!FB121-([62]mFlows!FB38+[62]mFlows!FB41+[62]mFlows!FB42+[62]mFlows!FB45)+[62]mFlows!FB88-[62]mFlows!FB24+[62]mFlows!FB87</f>
        <v>-478.17466561962857</v>
      </c>
      <c r="FI39" s="15">
        <f>+FI40+([62]Desembolsos!FC75-FI31)+[62]mFlows!FC103+[62]mFlows!FC106+[62]mFlows!FC119+[62]mFlows!FC121-([62]mFlows!FC38+[62]mFlows!FC41+[62]mFlows!FC42+[62]mFlows!FC45)+[62]mFlows!FC88-[62]mFlows!FC24+[62]mFlows!FC87</f>
        <v>-89.56557808905194</v>
      </c>
      <c r="FJ39" s="15">
        <f>+FJ40+([62]Desembolsos!FD75-FJ31)+[62]mFlows!FD103+[62]mFlows!FD106+[62]mFlows!FD119+[62]mFlows!FD121-([62]mFlows!FD38+[62]mFlows!FD41+[62]mFlows!FD42+[62]mFlows!FD45)+[62]mFlows!FD88-[62]mFlows!FD24+[62]mFlows!FD87</f>
        <v>-107.74006496196691</v>
      </c>
      <c r="FK39" s="15">
        <f>+FK40+([62]Desembolsos!FE75-FK31)+[62]mFlows!FE103+[62]mFlows!FE106+[62]mFlows!FE119+[62]mFlows!FE121-([62]mFlows!FE38+[62]mFlows!FE41+[62]mFlows!FE42+[62]mFlows!FE45)+[62]mFlows!FE88-[62]mFlows!FE24+[62]mFlows!FE87</f>
        <v>145.05701350474874</v>
      </c>
      <c r="FL39" s="15">
        <f>+FL40+([62]Desembolsos!FF75-FL31)+[62]mFlows!FF103+[62]mFlows!FF106+[62]mFlows!FF119+[62]mFlows!FF121-([62]mFlows!FF38+[62]mFlows!FF41+[62]mFlows!FF42+[62]mFlows!FF45)+[62]mFlows!FF88-[62]mFlows!FF24+[62]mFlows!FF87</f>
        <v>-35.446334598934357</v>
      </c>
      <c r="FM39" s="15">
        <f t="shared" si="11"/>
        <v>-1195.6739791672755</v>
      </c>
    </row>
    <row r="40" spans="2:169" x14ac:dyDescent="0.25">
      <c r="B40" s="692" t="s">
        <v>204</v>
      </c>
      <c r="C40" s="15">
        <f>-[58]StatisticDisc!R205</f>
        <v>-819.99797994579808</v>
      </c>
      <c r="D40" s="15">
        <f>-[58]StatisticDisc!S205</f>
        <v>579.18729991514579</v>
      </c>
      <c r="E40" s="15">
        <f>-[58]StatisticDisc!T205</f>
        <v>301.0160440484978</v>
      </c>
      <c r="F40" s="15">
        <f>-[58]StatisticDisc!U205</f>
        <v>144.71711649980443</v>
      </c>
      <c r="G40" s="15">
        <f>-[58]StatisticDisc!V205</f>
        <v>54.98936712455253</v>
      </c>
      <c r="H40" s="15">
        <f>-[58]StatisticDisc!W205</f>
        <v>5.3614147661255629</v>
      </c>
      <c r="I40" s="15">
        <f>-[58]StatisticDisc!X205</f>
        <v>68.273064371167948</v>
      </c>
      <c r="J40" s="15">
        <f>-[58]StatisticDisc!Y205</f>
        <v>314.59835836687262</v>
      </c>
      <c r="K40" s="15">
        <f>-[58]StatisticDisc!Z205</f>
        <v>-25.855071025038455</v>
      </c>
      <c r="L40" s="15">
        <f>-[58]StatisticDisc!AA205</f>
        <v>350.45632115610715</v>
      </c>
      <c r="M40" s="15">
        <f>-[58]StatisticDisc!AB205</f>
        <v>121.46835222721802</v>
      </c>
      <c r="N40" s="15">
        <f>-[58]StatisticDisc!AC205</f>
        <v>-524.7329808532395</v>
      </c>
      <c r="O40" s="15">
        <f t="shared" si="0"/>
        <v>569.48130665141571</v>
      </c>
      <c r="P40" s="16"/>
      <c r="Q40" s="15">
        <f>-[58]StatisticDisc!AD205</f>
        <v>202.77657306927517</v>
      </c>
      <c r="R40" s="15">
        <f>-[58]StatisticDisc!AE205</f>
        <v>86.451390926281192</v>
      </c>
      <c r="S40" s="15">
        <f>-[58]StatisticDisc!AF205</f>
        <v>-120.50217517667147</v>
      </c>
      <c r="T40" s="15">
        <f>-[58]StatisticDisc!AG205</f>
        <v>188.74203349515346</v>
      </c>
      <c r="U40" s="15">
        <f>-[58]StatisticDisc!AH205</f>
        <v>280.24619858963865</v>
      </c>
      <c r="V40" s="15">
        <f>-[58]StatisticDisc!AI205</f>
        <v>-302.88387991152354</v>
      </c>
      <c r="W40" s="15">
        <f>-[58]StatisticDisc!AJ205</f>
        <v>441.28149071303307</v>
      </c>
      <c r="X40" s="15">
        <f>-[58]StatisticDisc!AK205</f>
        <v>368.63389375859288</v>
      </c>
      <c r="Y40" s="15">
        <f>-[58]StatisticDisc!AL205</f>
        <v>280.05042794782435</v>
      </c>
      <c r="Z40" s="15">
        <f>-[58]StatisticDisc!AM205</f>
        <v>412.87675906780692</v>
      </c>
      <c r="AA40" s="15">
        <f>-[58]StatisticDisc!AN205</f>
        <v>353.07136162031998</v>
      </c>
      <c r="AB40" s="15">
        <f>-[58]StatisticDisc!AO205</f>
        <v>-613.38838777887122</v>
      </c>
      <c r="AC40" s="15">
        <f t="shared" si="1"/>
        <v>1577.3556863208596</v>
      </c>
      <c r="AD40" s="16"/>
      <c r="AE40" s="15">
        <f>-[58]StatisticDisc!AP205</f>
        <v>-73.88497860073619</v>
      </c>
      <c r="AF40" s="15">
        <f>-[58]StatisticDisc!AQ205</f>
        <v>-724.5765123068179</v>
      </c>
      <c r="AG40" s="15">
        <f>-[58]StatisticDisc!AR205</f>
        <v>-205.03603885390635</v>
      </c>
      <c r="AH40" s="15">
        <f>-[58]StatisticDisc!AS205</f>
        <v>-254.89782606557114</v>
      </c>
      <c r="AI40" s="15">
        <f>-[58]StatisticDisc!AT205</f>
        <v>199.49536177903462</v>
      </c>
      <c r="AJ40" s="15">
        <f>-[58]StatisticDisc!AU205</f>
        <v>91.51219896339785</v>
      </c>
      <c r="AK40" s="15">
        <f>-[58]StatisticDisc!AV205</f>
        <v>-632.75057682036629</v>
      </c>
      <c r="AL40" s="15">
        <f>-[58]StatisticDisc!AW205</f>
        <v>55.209111712392257</v>
      </c>
      <c r="AM40" s="15">
        <f>-[58]StatisticDisc!AX205</f>
        <v>-8.9854124300439366</v>
      </c>
      <c r="AN40" s="15">
        <f>-[58]StatisticDisc!AY205</f>
        <v>139.29877299102577</v>
      </c>
      <c r="AO40" s="15">
        <f>-[58]StatisticDisc!AZ205</f>
        <v>704.12980506560234</v>
      </c>
      <c r="AP40" s="15">
        <f>-[58]StatisticDisc!BA205</f>
        <v>869.9410266424245</v>
      </c>
      <c r="AQ40" s="15">
        <f t="shared" si="2"/>
        <v>159.45493207643563</v>
      </c>
      <c r="AR40" s="16"/>
      <c r="AS40" s="15">
        <f>-[58]StatisticDisc!BB205</f>
        <v>125.07139485943799</v>
      </c>
      <c r="AT40" s="15">
        <f>-[58]StatisticDisc!BC205</f>
        <v>-803.61881784321099</v>
      </c>
      <c r="AU40" s="15">
        <f>-[58]StatisticDisc!BD205</f>
        <v>654.59016486216615</v>
      </c>
      <c r="AV40" s="15">
        <f>-[58]StatisticDisc!BE205</f>
        <v>-180.75946964985644</v>
      </c>
      <c r="AW40" s="15">
        <f>-[58]StatisticDisc!BF205</f>
        <v>16.562885900996491</v>
      </c>
      <c r="AX40" s="15">
        <f>-[58]StatisticDisc!BG205</f>
        <v>268.28683572728801</v>
      </c>
      <c r="AY40" s="15">
        <f>-[58]StatisticDisc!BH205</f>
        <v>37.806640027125127</v>
      </c>
      <c r="AZ40" s="15">
        <f>-[58]StatisticDisc!BI205</f>
        <v>3.4905190185346555</v>
      </c>
      <c r="BA40" s="15">
        <f>-[58]StatisticDisc!BJ205</f>
        <v>-82.02509602985765</v>
      </c>
      <c r="BB40" s="15">
        <f>-[58]StatisticDisc!BK205</f>
        <v>-143.85130144836728</v>
      </c>
      <c r="BC40" s="15">
        <f>-[58]StatisticDisc!BL205</f>
        <v>443.23312446999205</v>
      </c>
      <c r="BD40" s="15">
        <f>-[58]StatisticDisc!BM205</f>
        <v>150.45006230495983</v>
      </c>
      <c r="BE40" s="15">
        <f t="shared" si="3"/>
        <v>489.23694219920793</v>
      </c>
      <c r="BF40" s="16"/>
      <c r="BG40" s="15">
        <f>-[58]StatisticDisc!BN205</f>
        <v>813.21028163860501</v>
      </c>
      <c r="BH40" s="15">
        <f>-[58]StatisticDisc!BO205</f>
        <v>53.298324413468549</v>
      </c>
      <c r="BI40" s="15">
        <f>-[58]StatisticDisc!BP205</f>
        <v>-81.754263455504997</v>
      </c>
      <c r="BJ40" s="15">
        <f>-[58]StatisticDisc!BQ205</f>
        <v>149.83605580151016</v>
      </c>
      <c r="BK40" s="15">
        <f>-[58]StatisticDisc!BR205</f>
        <v>-1066.8213726330951</v>
      </c>
      <c r="BL40" s="15">
        <f>-[58]StatisticDisc!BS205</f>
        <v>1036.7165053605099</v>
      </c>
      <c r="BM40" s="15">
        <f>-[58]StatisticDisc!BT205</f>
        <v>-412.68968012099378</v>
      </c>
      <c r="BN40" s="15">
        <f>-[58]StatisticDisc!BU205</f>
        <v>43.51407284557348</v>
      </c>
      <c r="BO40" s="15">
        <f>-[58]StatisticDisc!BV205</f>
        <v>-246.08740775259355</v>
      </c>
      <c r="BP40" s="15">
        <f>-[58]StatisticDisc!BW205</f>
        <v>245.75548878517907</v>
      </c>
      <c r="BQ40" s="15">
        <f>-[58]StatisticDisc!BX205</f>
        <v>-48.400653865052846</v>
      </c>
      <c r="BR40" s="15">
        <f>-[58]StatisticDisc!BY205</f>
        <v>-626.00198091905986</v>
      </c>
      <c r="BS40" s="15">
        <f t="shared" si="4"/>
        <v>-139.42462990145384</v>
      </c>
      <c r="BT40" s="16"/>
      <c r="BU40" s="15">
        <f>-[58]StatisticDisc!BZ205</f>
        <v>466.3091976882738</v>
      </c>
      <c r="BV40" s="15">
        <f>-[58]StatisticDisc!CA205</f>
        <v>276.2936295348718</v>
      </c>
      <c r="BW40" s="15">
        <f>-[58]StatisticDisc!CB205</f>
        <v>71.160302321269683</v>
      </c>
      <c r="BX40" s="15">
        <f>-[58]StatisticDisc!CC205</f>
        <v>-23.382902247332368</v>
      </c>
      <c r="BY40" s="15">
        <f>-[58]StatisticDisc!CD205</f>
        <v>-145.63067092447665</v>
      </c>
      <c r="BZ40" s="15">
        <f>-[58]StatisticDisc!CE205</f>
        <v>-51.789040984640735</v>
      </c>
      <c r="CA40" s="15">
        <f>-[58]StatisticDisc!CF205</f>
        <v>-89.486657676897721</v>
      </c>
      <c r="CB40" s="15">
        <f>-[58]StatisticDisc!CG205</f>
        <v>-131.68216669291695</v>
      </c>
      <c r="CC40" s="15">
        <f>-[58]StatisticDisc!CH205</f>
        <v>-346.93257878958741</v>
      </c>
      <c r="CD40" s="15">
        <f>-[58]StatisticDisc!CI205</f>
        <v>292.09382766173394</v>
      </c>
      <c r="CE40" s="15">
        <f>-[58]StatisticDisc!CJ205</f>
        <v>-622.212449972694</v>
      </c>
      <c r="CF40" s="15">
        <f>-[58]StatisticDisc!CK205</f>
        <v>728.84014178220468</v>
      </c>
      <c r="CG40" s="15">
        <f t="shared" si="5"/>
        <v>423.58063169980818</v>
      </c>
      <c r="CH40" s="16"/>
      <c r="CI40" s="15">
        <f>-[58]StatisticDisc!CL205</f>
        <v>-4.1308344842196902</v>
      </c>
      <c r="CJ40" s="15">
        <f>-[58]StatisticDisc!CM205</f>
        <v>-106.70383707863266</v>
      </c>
      <c r="CK40" s="15">
        <f>-[58]StatisticDisc!CN205</f>
        <v>143.36946979707045</v>
      </c>
      <c r="CL40" s="15">
        <f>-[58]StatisticDisc!CO205</f>
        <v>-92.120146746367482</v>
      </c>
      <c r="CM40" s="15">
        <f>-[58]StatisticDisc!CP205</f>
        <v>483.07104989399045</v>
      </c>
      <c r="CN40" s="15">
        <f>-[58]StatisticDisc!CQ205</f>
        <v>-93.616595135430543</v>
      </c>
      <c r="CO40" s="15">
        <f>-[58]StatisticDisc!CR205</f>
        <v>-72.794099005037879</v>
      </c>
      <c r="CP40" s="15">
        <f>-[58]StatisticDisc!CS205</f>
        <v>109.39494800356562</v>
      </c>
      <c r="CQ40" s="15">
        <f>-[58]StatisticDisc!CT205</f>
        <v>-188.35683496432989</v>
      </c>
      <c r="CR40" s="15">
        <f>-[58]StatisticDisc!CU205</f>
        <v>-205.19895881109824</v>
      </c>
      <c r="CS40" s="15">
        <f>-[58]StatisticDisc!CV205</f>
        <v>-119.44661759417352</v>
      </c>
      <c r="CT40" s="15">
        <f>-[58]StatisticDisc!CW205</f>
        <v>122.29476651034474</v>
      </c>
      <c r="CU40" s="15">
        <f t="shared" si="6"/>
        <v>-24.23768961431864</v>
      </c>
      <c r="CV40" s="16"/>
      <c r="CW40" s="15">
        <f>-[58]StatisticDisc!CX205</f>
        <v>158.18001960528011</v>
      </c>
      <c r="CX40" s="15">
        <f>-[58]StatisticDisc!CY205</f>
        <v>-227.08380074015872</v>
      </c>
      <c r="CY40" s="15">
        <f>-[58]StatisticDisc!CZ205</f>
        <v>-434.88709531447989</v>
      </c>
      <c r="CZ40" s="15">
        <f>-[58]StatisticDisc!DA205</f>
        <v>231.65223209647155</v>
      </c>
      <c r="DA40" s="15">
        <f>-[58]StatisticDisc!DB205</f>
        <v>66.576908618504149</v>
      </c>
      <c r="DB40" s="15">
        <f>-[58]StatisticDisc!DC205</f>
        <v>-14.08139494194802</v>
      </c>
      <c r="DC40" s="15">
        <f>-[58]StatisticDisc!DD205</f>
        <v>50.561748792700655</v>
      </c>
      <c r="DD40" s="15">
        <f>-[58]StatisticDisc!DE205</f>
        <v>83.353792539495998</v>
      </c>
      <c r="DE40" s="15">
        <f>-[58]StatisticDisc!DF205</f>
        <v>65.347792022772495</v>
      </c>
      <c r="DF40" s="15">
        <f>-[58]StatisticDisc!DG205</f>
        <v>-1.2164699058171209</v>
      </c>
      <c r="DG40" s="15">
        <f>-[58]StatisticDisc!DH205</f>
        <v>-153.38293361206593</v>
      </c>
      <c r="DH40" s="15">
        <f>-[58]StatisticDisc!DI205</f>
        <v>288.9533181098202</v>
      </c>
      <c r="DI40" s="15">
        <f t="shared" si="7"/>
        <v>113.97411727057548</v>
      </c>
      <c r="DJ40" s="16"/>
      <c r="DK40" s="15">
        <f>-[58]StatisticDisc!DJ205</f>
        <v>-94.767137138722546</v>
      </c>
      <c r="DL40" s="15">
        <f>-[58]StatisticDisc!DK205</f>
        <v>-295.82507754392668</v>
      </c>
      <c r="DM40" s="15">
        <f>-[58]StatisticDisc!DL205</f>
        <v>285.99423235293034</v>
      </c>
      <c r="DN40" s="15">
        <f>-[58]StatisticDisc!DM205</f>
        <v>-229.20208870948397</v>
      </c>
      <c r="DO40" s="15">
        <f>-[58]StatisticDisc!DN205</f>
        <v>31.526910091986792</v>
      </c>
      <c r="DP40" s="15">
        <f>-[58]StatisticDisc!DO205</f>
        <v>193.88965018779734</v>
      </c>
      <c r="DQ40" s="15">
        <f>-[58]StatisticDisc!DP205</f>
        <v>-75.385807049235609</v>
      </c>
      <c r="DR40" s="15">
        <f>-[58]StatisticDisc!DQ205</f>
        <v>-37.937963899360739</v>
      </c>
      <c r="DS40" s="15">
        <f>-[58]StatisticDisc!DR205</f>
        <v>77.095135300903394</v>
      </c>
      <c r="DT40" s="15">
        <f>-[58]StatisticDisc!DS205</f>
        <v>-3.5120435814063171</v>
      </c>
      <c r="DU40" s="15">
        <f>-[58]StatisticDisc!DT205</f>
        <v>-157.10570582030081</v>
      </c>
      <c r="DV40" s="15">
        <f>-[58]StatisticDisc!DU205</f>
        <v>333.64869962926127</v>
      </c>
      <c r="DW40" s="15">
        <f t="shared" si="8"/>
        <v>28.418803820442463</v>
      </c>
      <c r="DX40" s="16"/>
      <c r="DY40" s="15">
        <f>-[58]StatisticDisc!DV205</f>
        <v>6.7547597634777503</v>
      </c>
      <c r="DZ40" s="15">
        <f>-[58]StatisticDisc!DW205</f>
        <v>55.817441369516473</v>
      </c>
      <c r="EA40" s="15">
        <f>-[58]StatisticDisc!DX205</f>
        <v>-358.29160112978832</v>
      </c>
      <c r="EB40" s="15">
        <f>-[58]StatisticDisc!DY205</f>
        <v>179.9515311864912</v>
      </c>
      <c r="EC40" s="15">
        <f>-[58]StatisticDisc!DZ205</f>
        <v>-8.4355524377129427</v>
      </c>
      <c r="ED40" s="15">
        <f>-[58]StatisticDisc!EA205</f>
        <v>-36.375929374754833</v>
      </c>
      <c r="EE40" s="15">
        <f>-[58]StatisticDisc!EB205</f>
        <v>-120.16766288875576</v>
      </c>
      <c r="EF40" s="15">
        <f>-[58]StatisticDisc!EC205</f>
        <v>-55.377199570278691</v>
      </c>
      <c r="EG40" s="15">
        <f>-[58]StatisticDisc!ED205</f>
        <v>26.900653441109085</v>
      </c>
      <c r="EH40" s="15">
        <f>-[58]StatisticDisc!EE205</f>
        <v>-134.22100145059358</v>
      </c>
      <c r="EI40" s="15">
        <f>-[58]StatisticDisc!EF205</f>
        <v>-23.596492125178997</v>
      </c>
      <c r="EJ40" s="15">
        <f>-[58]StatisticDisc!EG205</f>
        <v>86.454402072270568</v>
      </c>
      <c r="EK40" s="15">
        <f t="shared" si="9"/>
        <v>-380.58665114419807</v>
      </c>
      <c r="EL40" s="16"/>
      <c r="EM40" s="15">
        <f>-[58]StatisticDisc!EH205</f>
        <v>-57.026522757322681</v>
      </c>
      <c r="EN40" s="15">
        <f>-[58]StatisticDisc!EI205</f>
        <v>5.6157946352659565</v>
      </c>
      <c r="EO40" s="15">
        <f>-[58]StatisticDisc!EJ205</f>
        <v>-205.70193681198077</v>
      </c>
      <c r="EP40" s="15">
        <f>-[58]StatisticDisc!EK205</f>
        <v>108.64342988006695</v>
      </c>
      <c r="EQ40" s="15">
        <f>-[58]StatisticDisc!EL205</f>
        <v>-146.7011193005103</v>
      </c>
      <c r="ER40" s="15">
        <f>-[58]StatisticDisc!EM205</f>
        <v>29.484093545529049</v>
      </c>
      <c r="ES40" s="15">
        <f>-[58]StatisticDisc!EN205</f>
        <v>-19.759019716633475</v>
      </c>
      <c r="ET40" s="15">
        <f>-[58]StatisticDisc!EO205</f>
        <v>-16.816225349237129</v>
      </c>
      <c r="EU40" s="15">
        <f>-[58]StatisticDisc!EP205</f>
        <v>-35.948129655316507</v>
      </c>
      <c r="EV40" s="15">
        <f>-[58]StatisticDisc!EQ205</f>
        <v>-12.495688794555463</v>
      </c>
      <c r="EW40" s="15">
        <f>-[58]StatisticDisc!ER205</f>
        <v>381.13953990163395</v>
      </c>
      <c r="EX40" s="15">
        <f>-[58]StatisticDisc!ES205</f>
        <v>-422.99993119608234</v>
      </c>
      <c r="EY40" s="15">
        <f t="shared" si="10"/>
        <v>-392.56571561914279</v>
      </c>
      <c r="EZ40" s="16"/>
      <c r="FA40" s="15">
        <f>-[58]StatisticDisc!ET205</f>
        <v>135.19026487593902</v>
      </c>
      <c r="FB40" s="15">
        <f>-[58]StatisticDisc!EU205</f>
        <v>-143.31060722279682</v>
      </c>
      <c r="FC40" s="15">
        <f>-[58]StatisticDisc!EV205</f>
        <v>-70.678452486575935</v>
      </c>
      <c r="FD40" s="15">
        <f>-[58]StatisticDisc!EW205</f>
        <v>192.0843834983657</v>
      </c>
      <c r="FE40" s="15">
        <f>-[58]StatisticDisc!EX205</f>
        <v>-148.83658634190061</v>
      </c>
      <c r="FF40" s="15">
        <f>-[58]StatisticDisc!EY205</f>
        <v>-8.2140478358933251</v>
      </c>
      <c r="FG40" s="15">
        <f>-[58]StatisticDisc!EZ205</f>
        <v>-75.950658379586798</v>
      </c>
      <c r="FH40" s="15">
        <f>-[58]StatisticDisc!FA205</f>
        <v>-45.848585399624938</v>
      </c>
      <c r="FI40" s="15">
        <f>-[58]StatisticDisc!FB205</f>
        <v>-49.907535614052392</v>
      </c>
      <c r="FJ40" s="15">
        <f>-[58]StatisticDisc!FC205</f>
        <v>-218.67215958696988</v>
      </c>
      <c r="FK40" s="15">
        <f>-[58]StatisticDisc!FD205</f>
        <v>174.13964872475105</v>
      </c>
      <c r="FL40" s="15">
        <f>-[58]StatisticDisc!FE205</f>
        <v>-93.151754618932273</v>
      </c>
      <c r="FM40" s="15">
        <f t="shared" si="11"/>
        <v>-353.15609038727723</v>
      </c>
    </row>
    <row r="41" spans="2:169" x14ac:dyDescent="0.25">
      <c r="B41" s="692" t="s">
        <v>735</v>
      </c>
      <c r="C41" s="15">
        <f>+[62]mFlows!S105</f>
        <v>0</v>
      </c>
      <c r="D41" s="15">
        <f>+[62]mFlows!T105</f>
        <v>0</v>
      </c>
      <c r="E41" s="15">
        <f>+[62]mFlows!U105</f>
        <v>0</v>
      </c>
      <c r="F41" s="15">
        <f>+[62]mFlows!V105</f>
        <v>0</v>
      </c>
      <c r="G41" s="15">
        <f>+[62]mFlows!W105</f>
        <v>0</v>
      </c>
      <c r="H41" s="15">
        <f>+[62]mFlows!X105</f>
        <v>0</v>
      </c>
      <c r="I41" s="15">
        <f>+[62]mFlows!Y105</f>
        <v>0</v>
      </c>
      <c r="J41" s="15">
        <f>+[62]mFlows!Z105</f>
        <v>0</v>
      </c>
      <c r="K41" s="15">
        <f>+[62]mFlows!AA105</f>
        <v>0</v>
      </c>
      <c r="L41" s="15">
        <f>+[62]mFlows!AB105</f>
        <v>0</v>
      </c>
      <c r="M41" s="15">
        <f>+[62]mFlows!AC105</f>
        <v>0</v>
      </c>
      <c r="N41" s="15">
        <f>+[62]mFlows!AD105</f>
        <v>0</v>
      </c>
      <c r="O41" s="15">
        <f t="shared" si="0"/>
        <v>0</v>
      </c>
      <c r="P41" s="16"/>
      <c r="Q41" s="15">
        <f>+[62]mFlows!AE105</f>
        <v>0</v>
      </c>
      <c r="R41" s="15">
        <f>+[62]mFlows!AF105</f>
        <v>0</v>
      </c>
      <c r="S41" s="15">
        <f>+[62]mFlows!AG105</f>
        <v>0</v>
      </c>
      <c r="T41" s="15">
        <f>+[62]mFlows!AH105</f>
        <v>0</v>
      </c>
      <c r="U41" s="15">
        <f>+[62]mFlows!AI105</f>
        <v>0</v>
      </c>
      <c r="V41" s="15">
        <f>+[62]mFlows!AJ105</f>
        <v>0</v>
      </c>
      <c r="W41" s="15">
        <f>+[62]mFlows!AK105</f>
        <v>0</v>
      </c>
      <c r="X41" s="15">
        <f>+[62]mFlows!AL105</f>
        <v>0</v>
      </c>
      <c r="Y41" s="15">
        <f>+[62]mFlows!AM105</f>
        <v>999.99999879999996</v>
      </c>
      <c r="Z41" s="15">
        <f>+[62]mFlows!AN105</f>
        <v>-86.760316880000005</v>
      </c>
      <c r="AA41" s="15">
        <f>+[62]mFlows!AO105</f>
        <v>-117.82134125000005</v>
      </c>
      <c r="AB41" s="15">
        <f>+[62]mFlows!AP105</f>
        <v>-40.050027920000048</v>
      </c>
      <c r="AC41" s="15">
        <f t="shared" si="1"/>
        <v>755.36831274999986</v>
      </c>
      <c r="AD41" s="16"/>
      <c r="AE41" s="15">
        <f>+[62]mFlows!AQ105</f>
        <v>-60</v>
      </c>
      <c r="AF41" s="15">
        <f>+[62]mFlows!AR105</f>
        <v>-60</v>
      </c>
      <c r="AG41" s="15">
        <f>+[62]mFlows!AS105</f>
        <v>-10</v>
      </c>
      <c r="AH41" s="15">
        <f>+[62]mFlows!AT105</f>
        <v>-34.439194739999948</v>
      </c>
      <c r="AI41" s="15">
        <f>+[62]mFlows!AU105</f>
        <v>-60</v>
      </c>
      <c r="AJ41" s="15">
        <f>+[62]mFlows!AV105</f>
        <v>-51</v>
      </c>
      <c r="AK41" s="15">
        <f>+[62]mFlows!AW105</f>
        <v>-105</v>
      </c>
      <c r="AL41" s="15">
        <f>+[62]mFlows!AX105</f>
        <v>-52</v>
      </c>
      <c r="AM41" s="15">
        <f>+[62]mFlows!AY105</f>
        <v>0</v>
      </c>
      <c r="AN41" s="15">
        <f>+[62]mFlows!AZ105</f>
        <v>0</v>
      </c>
      <c r="AO41" s="15">
        <f>+[62]mFlows!BA105</f>
        <v>-5</v>
      </c>
      <c r="AP41" s="15">
        <f>+[62]mFlows!BB105</f>
        <v>400</v>
      </c>
      <c r="AQ41" s="15">
        <f t="shared" si="2"/>
        <v>-37.439194739999948</v>
      </c>
      <c r="AR41" s="16"/>
      <c r="AS41" s="15">
        <f>+[62]mFlows!BC105</f>
        <v>355</v>
      </c>
      <c r="AT41" s="15">
        <f>+[62]mFlows!BD105</f>
        <v>-45</v>
      </c>
      <c r="AU41" s="15">
        <f>+[62]mFlows!BE105</f>
        <v>-132.05297917000007</v>
      </c>
      <c r="AV41" s="15">
        <f>+[62]mFlows!BF105</f>
        <v>-10</v>
      </c>
      <c r="AW41" s="15">
        <f>+[62]mFlows!BG105</f>
        <v>-23.142827229999966</v>
      </c>
      <c r="AX41" s="15">
        <f>+[62]mFlows!BH105</f>
        <v>-164.41630819</v>
      </c>
      <c r="AY41" s="15">
        <f>+[62]mFlows!BI105</f>
        <v>-100</v>
      </c>
      <c r="AZ41" s="15">
        <f>+[62]mFlows!BJ105</f>
        <v>-20</v>
      </c>
      <c r="BA41" s="15">
        <f>+[62]mFlows!BK105</f>
        <v>-76.833424269999909</v>
      </c>
      <c r="BB41" s="15">
        <f>+[62]mFlows!BL105</f>
        <v>-115.90000000000009</v>
      </c>
      <c r="BC41" s="15">
        <f>+[62]mFlows!BM105</f>
        <v>-12.310892239999873</v>
      </c>
      <c r="BD41" s="15">
        <f>+[62]mFlows!BN105</f>
        <v>-49.087269770000148</v>
      </c>
      <c r="BE41" s="15">
        <f t="shared" si="3"/>
        <v>-393.74370087000005</v>
      </c>
      <c r="BF41" s="16"/>
      <c r="BG41" s="15">
        <f>+[62]mFlows!BO105</f>
        <v>-12.038073509999947</v>
      </c>
      <c r="BH41" s="15">
        <f>+[62]mFlows!BP105</f>
        <v>-44.034658470000011</v>
      </c>
      <c r="BI41" s="15">
        <f>+[62]mFlows!BQ105</f>
        <v>-18.589749519999998</v>
      </c>
      <c r="BJ41" s="15">
        <f>+[62]mFlows!BR105</f>
        <v>-169.64763083999998</v>
      </c>
      <c r="BK41" s="15">
        <f>+[62]mFlows!BS105</f>
        <v>-12.917596549999985</v>
      </c>
      <c r="BL41" s="15">
        <f>+[62]mFlows!BT105</f>
        <v>-11.653892140000039</v>
      </c>
      <c r="BM41" s="15">
        <f>+[62]mFlows!BU105</f>
        <v>-8.9771563199999775</v>
      </c>
      <c r="BN41" s="15">
        <f>+[62]mFlows!BV105</f>
        <v>-6.9085544900000002</v>
      </c>
      <c r="BO41" s="15">
        <f>+[62]mFlows!BW105</f>
        <v>479.31302867000005</v>
      </c>
      <c r="BP41" s="15">
        <f>+[62]mFlows!BX105</f>
        <v>-157.29284782999997</v>
      </c>
      <c r="BQ41" s="15">
        <f>+[62]mFlows!BY105</f>
        <v>-164.55886055000008</v>
      </c>
      <c r="BR41" s="15">
        <f>+[62]mFlows!BZ105</f>
        <v>230.72057441000004</v>
      </c>
      <c r="BS41" s="15">
        <f t="shared" si="4"/>
        <v>103.41458286000011</v>
      </c>
      <c r="BT41" s="16"/>
      <c r="BU41" s="15">
        <f>+[62]mFlows!CA105</f>
        <v>50</v>
      </c>
      <c r="BV41" s="15">
        <f>+[62]mFlows!CB105</f>
        <v>-100</v>
      </c>
      <c r="BW41" s="15">
        <f>+[62]mFlows!CC105</f>
        <v>0</v>
      </c>
      <c r="BX41" s="15">
        <f>+[62]mFlows!CD105</f>
        <v>299.99999999999994</v>
      </c>
      <c r="BY41" s="15">
        <f>+[62]mFlows!CE105</f>
        <v>350</v>
      </c>
      <c r="BZ41" s="15">
        <f>+[62]mFlows!CF105</f>
        <v>90</v>
      </c>
      <c r="CA41" s="15">
        <f>+[62]mFlows!CG105</f>
        <v>-56</v>
      </c>
      <c r="CB41" s="15">
        <f>+[62]mFlows!CH105</f>
        <v>417.37621433000004</v>
      </c>
      <c r="CC41" s="15">
        <f>+[62]mFlows!CI105</f>
        <v>46</v>
      </c>
      <c r="CD41" s="15">
        <f>+[62]mFlows!CJ105</f>
        <v>130</v>
      </c>
      <c r="CE41" s="15">
        <f>+[62]mFlows!CK105</f>
        <v>-65.292242259999966</v>
      </c>
      <c r="CF41" s="15">
        <f>+[62]mFlows!CL105</f>
        <v>-5</v>
      </c>
      <c r="CG41" s="15">
        <f t="shared" si="5"/>
        <v>1157.0839720700001</v>
      </c>
      <c r="CH41" s="16"/>
      <c r="CI41" s="15">
        <f>+[62]mFlows!CM105</f>
        <v>-125</v>
      </c>
      <c r="CJ41" s="15">
        <f>+[62]mFlows!CN105</f>
        <v>-43</v>
      </c>
      <c r="CK41" s="15">
        <f>+[62]mFlows!CO105</f>
        <v>165</v>
      </c>
      <c r="CL41" s="15">
        <f>+[62]mFlows!CP105</f>
        <v>-15</v>
      </c>
      <c r="CM41" s="15">
        <f>+[62]mFlows!CQ105</f>
        <v>-10</v>
      </c>
      <c r="CN41" s="15">
        <f>+[62]mFlows!CR105</f>
        <v>0</v>
      </c>
      <c r="CO41" s="15">
        <f>+[62]mFlows!CS105</f>
        <v>0</v>
      </c>
      <c r="CP41" s="15">
        <f>+[62]mFlows!CT105</f>
        <v>0</v>
      </c>
      <c r="CQ41" s="15">
        <f>+[62]mFlows!CU105</f>
        <v>5.9000000000000909</v>
      </c>
      <c r="CR41" s="15">
        <f>+[62]mFlows!CV105</f>
        <v>0</v>
      </c>
      <c r="CS41" s="15">
        <f>+[62]mFlows!CW105</f>
        <v>-5.9000000000000909</v>
      </c>
      <c r="CT41" s="15">
        <f>+[62]mFlows!CX105</f>
        <v>7.5446799999999712</v>
      </c>
      <c r="CU41" s="15">
        <f t="shared" si="6"/>
        <v>-20.455320000000029</v>
      </c>
      <c r="CV41" s="16"/>
      <c r="CW41" s="15">
        <f>+[62]mFlows!CY105</f>
        <v>0</v>
      </c>
      <c r="CX41" s="15">
        <f>+[62]mFlows!CZ105</f>
        <v>180</v>
      </c>
      <c r="CY41" s="15">
        <f>+[62]mFlows!DA105</f>
        <v>291.44435582999949</v>
      </c>
      <c r="CZ41" s="15">
        <f>+[62]mFlows!DB105</f>
        <v>-83.497636799999782</v>
      </c>
      <c r="DA41" s="15">
        <f>+[62]mFlows!DC105</f>
        <v>-10</v>
      </c>
      <c r="DB41" s="15">
        <f>+[62]mFlows!DD105</f>
        <v>-14.051908919999732</v>
      </c>
      <c r="DC41" s="15">
        <f>+[62]mFlows!DE105</f>
        <v>7.442332709999846</v>
      </c>
      <c r="DD41" s="15">
        <f>+[62]mFlows!DF105</f>
        <v>65.999999999999545</v>
      </c>
      <c r="DE41" s="15">
        <f>+[62]mFlows!DG105</f>
        <v>-61.063730079999914</v>
      </c>
      <c r="DF41" s="15">
        <f>+[62]mFlows!DH105</f>
        <v>-16.172034390000135</v>
      </c>
      <c r="DG41" s="15">
        <f>+[62]mFlows!DI105</f>
        <v>32.694825309999942</v>
      </c>
      <c r="DH41" s="15">
        <f>+[62]mFlows!DJ105</f>
        <v>-26.087948999999753</v>
      </c>
      <c r="DI41" s="15">
        <f t="shared" si="7"/>
        <v>366.70825465999951</v>
      </c>
      <c r="DJ41" s="16"/>
      <c r="DK41" s="15">
        <f>+[62]mFlows!DK105</f>
        <v>0</v>
      </c>
      <c r="DL41" s="15">
        <f>+[62]mFlows!DL105</f>
        <v>39.020995109999831</v>
      </c>
      <c r="DM41" s="15">
        <f>+[62]mFlows!DM105</f>
        <v>20.356576399999994</v>
      </c>
      <c r="DN41" s="15">
        <f>+[62]mFlows!DN105</f>
        <v>-170.80557046999979</v>
      </c>
      <c r="DO41" s="15">
        <f>+[62]mFlows!DO105</f>
        <v>-7.1164033699997162</v>
      </c>
      <c r="DP41" s="15">
        <f>+[62]mFlows!DP105</f>
        <v>7.6752192499998273</v>
      </c>
      <c r="DQ41" s="15">
        <f>+[62]mFlows!DQ105</f>
        <v>-1</v>
      </c>
      <c r="DR41" s="15">
        <f>+[62]mFlows!DR105</f>
        <v>28</v>
      </c>
      <c r="DS41" s="15">
        <f>+[62]mFlows!DS105</f>
        <v>-40.024564490000103</v>
      </c>
      <c r="DT41" s="15">
        <f>+[62]mFlows!DT105</f>
        <v>-0.18573879999985365</v>
      </c>
      <c r="DU41" s="15">
        <f>+[62]mFlows!DU105</f>
        <v>-2</v>
      </c>
      <c r="DV41" s="15">
        <f>+[62]mFlows!DV105</f>
        <v>0</v>
      </c>
      <c r="DW41" s="15">
        <f t="shared" si="8"/>
        <v>-126.07948636999981</v>
      </c>
      <c r="DX41" s="16"/>
      <c r="DY41" s="15">
        <f>+[62]mFlows!DW105</f>
        <v>-1</v>
      </c>
      <c r="DZ41" s="15">
        <f>+[62]mFlows!DX105</f>
        <v>-49.466373649999696</v>
      </c>
      <c r="EA41" s="15">
        <f>+[62]mFlows!DY105</f>
        <v>-2</v>
      </c>
      <c r="EB41" s="15">
        <f>+[62]mFlows!DZ105</f>
        <v>-5.7540916400000697</v>
      </c>
      <c r="EC41" s="15">
        <f>+[62]mFlows!EA105</f>
        <v>-4.5157743199999913</v>
      </c>
      <c r="ED41" s="15">
        <f>+[62]mFlows!EB105</f>
        <v>-51.52801154000008</v>
      </c>
      <c r="EE41" s="15">
        <f>+[62]mFlows!EC105</f>
        <v>-2.6279543400000875</v>
      </c>
      <c r="EF41" s="15">
        <f>+[62]mFlows!ED105</f>
        <v>34.992549990000043</v>
      </c>
      <c r="EG41" s="15">
        <f>+[62]mFlows!EE105</f>
        <v>-32.763777670000081</v>
      </c>
      <c r="EH41" s="15">
        <f>+[62]mFlows!EF105</f>
        <v>0</v>
      </c>
      <c r="EI41" s="15">
        <f>+[62]mFlows!EG105</f>
        <v>205.60982745000024</v>
      </c>
      <c r="EJ41" s="15">
        <f>+[62]mFlows!EH105</f>
        <v>0</v>
      </c>
      <c r="EK41" s="15">
        <f t="shared" si="9"/>
        <v>90.946394280000277</v>
      </c>
      <c r="EL41" s="16"/>
      <c r="EM41" s="15">
        <f>+[62]mFlows!EI105</f>
        <v>50</v>
      </c>
      <c r="EN41" s="15">
        <f>+[62]mFlows!EJ105</f>
        <v>303.29783573000032</v>
      </c>
      <c r="EO41" s="15">
        <f>+[62]mFlows!EK105</f>
        <v>-47.5</v>
      </c>
      <c r="EP41" s="15">
        <f>+[62]mFlows!EL105</f>
        <v>-64.404328530000384</v>
      </c>
      <c r="EQ41" s="15">
        <f>+[62]mFlows!EM105</f>
        <v>18</v>
      </c>
      <c r="ER41" s="15">
        <f>+[62]mFlows!EN105</f>
        <v>55.000000000000455</v>
      </c>
      <c r="ES41" s="15">
        <f>+[62]mFlows!EO105</f>
        <v>126</v>
      </c>
      <c r="ET41" s="15">
        <f>+[62]mFlows!EP105</f>
        <v>104.19782368999995</v>
      </c>
      <c r="EU41" s="15">
        <f>+[62]mFlows!EQ105</f>
        <v>97.5</v>
      </c>
      <c r="EV41" s="15">
        <f>+[62]mFlows!ER105</f>
        <v>120</v>
      </c>
      <c r="EW41" s="15">
        <f>+[62]mFlows!ES105</f>
        <v>281.50000000000045</v>
      </c>
      <c r="EX41" s="15">
        <f>+[62]mFlows!ET105</f>
        <v>168.54352322999966</v>
      </c>
      <c r="EY41" s="15">
        <f t="shared" si="10"/>
        <v>1212.1348541200005</v>
      </c>
      <c r="EZ41" s="16"/>
      <c r="FA41" s="15">
        <f>+[62]mFlows!EU105</f>
        <v>-81</v>
      </c>
      <c r="FB41" s="15">
        <f>+[62]mFlows!EV105</f>
        <v>-118.00000000000091</v>
      </c>
      <c r="FC41" s="15">
        <f>+[62]mFlows!EW105</f>
        <v>-69.974669000000176</v>
      </c>
      <c r="FD41" s="15">
        <f>+[62]mFlows!EX105</f>
        <v>-17.245778330000121</v>
      </c>
      <c r="FE41" s="15">
        <f>+[62]mFlows!EY105</f>
        <v>-8.25</v>
      </c>
      <c r="FF41" s="15">
        <f>+[62]mFlows!EZ105</f>
        <v>-23.111364529999719</v>
      </c>
      <c r="FG41" s="15">
        <f>+[62]mFlows!FA105</f>
        <v>127.14285713999971</v>
      </c>
      <c r="FH41" s="15">
        <f>+[62]mFlows!FB105</f>
        <v>-197.85714285999984</v>
      </c>
      <c r="FI41" s="15">
        <f>+[62]mFlows!FC105</f>
        <v>-52.357142860000295</v>
      </c>
      <c r="FJ41" s="15">
        <f>+[62]mFlows!FD105</f>
        <v>-74.35714285999984</v>
      </c>
      <c r="FK41" s="15">
        <f>+[62]mFlows!FE105</f>
        <v>-131.44879689000027</v>
      </c>
      <c r="FL41" s="15">
        <f>+[62]mFlows!FF105</f>
        <v>-4.3571428400000514</v>
      </c>
      <c r="FM41" s="15">
        <f t="shared" si="11"/>
        <v>-650.81632303000151</v>
      </c>
    </row>
    <row r="42" spans="2:169" x14ac:dyDescent="0.25">
      <c r="B42" s="692" t="s">
        <v>731</v>
      </c>
      <c r="C42" s="15">
        <f>-[62]mFlows!S12</f>
        <v>71.340000000000146</v>
      </c>
      <c r="D42" s="15">
        <f>-[62]mFlows!T12</f>
        <v>-26.719999999999914</v>
      </c>
      <c r="E42" s="15">
        <f>-[62]mFlows!U12</f>
        <v>25.32000000000005</v>
      </c>
      <c r="F42" s="15">
        <f>-[62]mFlows!V12</f>
        <v>100.62999999999988</v>
      </c>
      <c r="G42" s="15">
        <f>-[62]mFlows!W12</f>
        <v>-252.79000000000002</v>
      </c>
      <c r="H42" s="15">
        <f>-[62]mFlows!X12</f>
        <v>286.59999999999997</v>
      </c>
      <c r="I42" s="15">
        <f>-[62]mFlows!Y12</f>
        <v>-133.82999999999993</v>
      </c>
      <c r="J42" s="15">
        <f>-[62]mFlows!Z12</f>
        <v>61.160000000000082</v>
      </c>
      <c r="K42" s="15">
        <f>-[62]mFlows!AA12</f>
        <v>13.50999999999982</v>
      </c>
      <c r="L42" s="15">
        <f>-[62]mFlows!AB12</f>
        <v>-19.019999999999925</v>
      </c>
      <c r="M42" s="15">
        <f>-[62]mFlows!AC12</f>
        <v>-50.580000000000041</v>
      </c>
      <c r="N42" s="15">
        <f>-[62]mFlows!AD12</f>
        <v>97.800000000000068</v>
      </c>
      <c r="O42" s="15">
        <f t="shared" si="0"/>
        <v>173.42000000000019</v>
      </c>
      <c r="P42" s="16"/>
      <c r="Q42" s="15">
        <f>-[62]mFlows!AE12</f>
        <v>-2.6000000000000227</v>
      </c>
      <c r="R42" s="15">
        <f>-[62]mFlows!AF12</f>
        <v>-10.640000000000043</v>
      </c>
      <c r="S42" s="15">
        <f>-[62]mFlows!AG12</f>
        <v>104.59999999999997</v>
      </c>
      <c r="T42" s="15">
        <f>-[62]mFlows!AH12</f>
        <v>-163.66999999999985</v>
      </c>
      <c r="U42" s="15">
        <f>-[62]mFlows!AI12</f>
        <v>5.4799999999999045</v>
      </c>
      <c r="V42" s="15">
        <f>-[62]mFlows!AJ12</f>
        <v>60.470000000000027</v>
      </c>
      <c r="W42" s="15">
        <f>-[62]mFlows!AK12</f>
        <v>32.530000000000086</v>
      </c>
      <c r="X42" s="15">
        <f>-[62]mFlows!AL12</f>
        <v>96.57999999999987</v>
      </c>
      <c r="Y42" s="15">
        <f>-[62]mFlows!AM12</f>
        <v>-18.900000000000034</v>
      </c>
      <c r="Z42" s="15">
        <f>-[62]mFlows!AN12</f>
        <v>22.3900000000001</v>
      </c>
      <c r="AA42" s="15">
        <f>-[62]mFlows!AO12</f>
        <v>18.879999999999995</v>
      </c>
      <c r="AB42" s="15">
        <f>-[62]mFlows!AP12</f>
        <v>-6.5099999999999909</v>
      </c>
      <c r="AC42" s="15">
        <f t="shared" si="1"/>
        <v>138.61000000000001</v>
      </c>
      <c r="AD42" s="16"/>
      <c r="AE42" s="15">
        <f>-[62]mFlows!AQ12</f>
        <v>-148.84000000000003</v>
      </c>
      <c r="AF42" s="15">
        <f>-[62]mFlows!AR12</f>
        <v>-199.56</v>
      </c>
      <c r="AG42" s="15">
        <f>-[62]mFlows!AS12</f>
        <v>23.990000000000066</v>
      </c>
      <c r="AH42" s="15">
        <f>-[62]mFlows!AT12</f>
        <v>-77.06</v>
      </c>
      <c r="AI42" s="15">
        <f>-[62]mFlows!AU12</f>
        <v>69.330000000000041</v>
      </c>
      <c r="AJ42" s="15">
        <f>-[62]mFlows!AV12</f>
        <v>-13.280000000000143</v>
      </c>
      <c r="AK42" s="15">
        <f>-[62]mFlows!AW12</f>
        <v>409.64</v>
      </c>
      <c r="AL42" s="15">
        <f>-[62]mFlows!AX12</f>
        <v>-7.4799999999999613</v>
      </c>
      <c r="AM42" s="15">
        <f>-[62]mFlows!AY12</f>
        <v>-19.180000000000121</v>
      </c>
      <c r="AN42" s="15">
        <f>-[62]mFlows!AZ12</f>
        <v>13.630000000000052</v>
      </c>
      <c r="AO42" s="15">
        <f>-[62]mFlows!BA12</f>
        <v>-9.1999999999999886</v>
      </c>
      <c r="AP42" s="15">
        <f>-[62]mFlows!BB12</f>
        <v>-2.3299999999999272</v>
      </c>
      <c r="AQ42" s="15">
        <f t="shared" si="2"/>
        <v>39.659999999999968</v>
      </c>
      <c r="AR42" s="16"/>
      <c r="AS42" s="15">
        <f>-[62]mFlows!BC12</f>
        <v>-7.1800000000000068</v>
      </c>
      <c r="AT42" s="15">
        <f>-[62]mFlows!BD12</f>
        <v>-50.36000000000007</v>
      </c>
      <c r="AU42" s="15">
        <f>-[62]mFlows!BE12</f>
        <v>45.150000000000205</v>
      </c>
      <c r="AV42" s="15">
        <f>-[62]mFlows!BF12</f>
        <v>-37.940000000000168</v>
      </c>
      <c r="AW42" s="15">
        <f>-[62]mFlows!BG12</f>
        <v>19.489999999999895</v>
      </c>
      <c r="AX42" s="15">
        <f>-[62]mFlows!BH12</f>
        <v>18.610000000000184</v>
      </c>
      <c r="AY42" s="15">
        <f>-[62]mFlows!BI12</f>
        <v>-15.940000000000055</v>
      </c>
      <c r="AZ42" s="15">
        <f>-[62]mFlows!BJ12</f>
        <v>11.669999999999959</v>
      </c>
      <c r="BA42" s="15">
        <f>-[62]mFlows!BK12</f>
        <v>-19.569999999999993</v>
      </c>
      <c r="BB42" s="15">
        <f>-[62]mFlows!BL12</f>
        <v>-20.10000000000008</v>
      </c>
      <c r="BC42" s="15">
        <f>-[62]mFlows!BM12</f>
        <v>-1.2299999999999613</v>
      </c>
      <c r="BD42" s="15">
        <f>-[62]mFlows!BN12</f>
        <v>-0.25999999999987722</v>
      </c>
      <c r="BE42" s="15">
        <f t="shared" si="3"/>
        <v>-57.659999999999968</v>
      </c>
      <c r="BF42" s="16"/>
      <c r="BG42" s="15">
        <f>-[62]mFlows!BO12</f>
        <v>-7.4100000000000819</v>
      </c>
      <c r="BH42" s="15">
        <f>-[62]mFlows!BP12</f>
        <v>-13.189999999999998</v>
      </c>
      <c r="BI42" s="15">
        <f>-[62]mFlows!BQ12</f>
        <v>32.999999999999943</v>
      </c>
      <c r="BJ42" s="15">
        <f>-[62]mFlows!BR12</f>
        <v>-63.719999999999914</v>
      </c>
      <c r="BK42" s="15">
        <f>-[62]mFlows!BS12</f>
        <v>72.720000000000027</v>
      </c>
      <c r="BL42" s="15">
        <f>-[62]mFlows!BT12</f>
        <v>6.7199999999999136</v>
      </c>
      <c r="BM42" s="15">
        <f>-[62]mFlows!BU12</f>
        <v>6.6200000000000614</v>
      </c>
      <c r="BN42" s="15">
        <f>-[62]mFlows!BV12</f>
        <v>7.5100000000001046</v>
      </c>
      <c r="BO42" s="15">
        <f>-[62]mFlows!BW12</f>
        <v>-8.2000000000001023</v>
      </c>
      <c r="BP42" s="15">
        <f>-[62]mFlows!BX12</f>
        <v>-32.129999999999995</v>
      </c>
      <c r="BQ42" s="15">
        <f>-[62]mFlows!BY12</f>
        <v>-58.650000000000091</v>
      </c>
      <c r="BR42" s="15">
        <f>-[62]mFlows!BZ12</f>
        <v>44.880000000000052</v>
      </c>
      <c r="BS42" s="15">
        <f t="shared" si="4"/>
        <v>-11.85000000000008</v>
      </c>
      <c r="BT42" s="16"/>
      <c r="BU42" s="15">
        <f>-[62]mFlows!CA12</f>
        <v>31.090000000000032</v>
      </c>
      <c r="BV42" s="15">
        <f>-[62]mFlows!CB12</f>
        <v>-15.839999999999975</v>
      </c>
      <c r="BW42" s="15">
        <f>-[62]mFlows!CC12</f>
        <v>-15.999999999999886</v>
      </c>
      <c r="BX42" s="15">
        <f>-[62]mFlows!CD12</f>
        <v>-44.260000000000218</v>
      </c>
      <c r="BY42" s="15">
        <f>-[62]mFlows!CE12</f>
        <v>52.180000000000064</v>
      </c>
      <c r="BZ42" s="15">
        <f>-[62]mFlows!CF12</f>
        <v>39.720000000000027</v>
      </c>
      <c r="CA42" s="15">
        <f>-[62]mFlows!CG12</f>
        <v>-21.290000000000077</v>
      </c>
      <c r="CB42" s="15">
        <f>-[62]mFlows!CH12</f>
        <v>14.180000000000064</v>
      </c>
      <c r="CC42" s="15">
        <f>-[62]mFlows!CI12</f>
        <v>-16.789999999999964</v>
      </c>
      <c r="CD42" s="15">
        <f>-[62]mFlows!CJ12</f>
        <v>-8.2699999999999818</v>
      </c>
      <c r="CE42" s="15">
        <f>-[62]mFlows!CK12</f>
        <v>26.019999999999868</v>
      </c>
      <c r="CF42" s="15">
        <f>-[62]mFlows!CL12</f>
        <v>-69.6099999999999</v>
      </c>
      <c r="CG42" s="15">
        <f t="shared" si="5"/>
        <v>-28.869999999999948</v>
      </c>
      <c r="CH42" s="16"/>
      <c r="CI42" s="15">
        <f>-[62]mFlows!CM12</f>
        <v>72.330000000000155</v>
      </c>
      <c r="CJ42" s="15">
        <f>-[62]mFlows!CN12</f>
        <v>-10.670000000000073</v>
      </c>
      <c r="CK42" s="15">
        <f>-[62]mFlows!CO12</f>
        <v>13.759999999999877</v>
      </c>
      <c r="CL42" s="15">
        <f>-[62]mFlows!CP12</f>
        <v>-59.19</v>
      </c>
      <c r="CM42" s="15">
        <f>-[62]mFlows!CQ12</f>
        <v>9.9000000000000341</v>
      </c>
      <c r="CN42" s="15">
        <f>-[62]mFlows!CR12</f>
        <v>16.869999999999948</v>
      </c>
      <c r="CO42" s="15">
        <f>-[62]mFlows!CS12</f>
        <v>-9.6200000000000614</v>
      </c>
      <c r="CP42" s="15">
        <f>-[62]mFlows!CT12</f>
        <v>26.07000000000005</v>
      </c>
      <c r="CQ42" s="15">
        <f>-[62]mFlows!CU12</f>
        <v>-33.360000000000014</v>
      </c>
      <c r="CR42" s="15">
        <f>-[62]mFlows!CV12</f>
        <v>-0.79999999999995453</v>
      </c>
      <c r="CS42" s="15">
        <f>-[62]mFlows!CW12</f>
        <v>43.350000000000136</v>
      </c>
      <c r="CT42" s="15">
        <f>-[62]mFlows!CX12</f>
        <v>3.9299999999997226</v>
      </c>
      <c r="CU42" s="15">
        <f t="shared" si="6"/>
        <v>72.569999999999823</v>
      </c>
      <c r="CV42" s="16"/>
      <c r="CW42" s="15">
        <f>-[62]mFlows!CY12</f>
        <v>-20.689999999999941</v>
      </c>
      <c r="CX42" s="15">
        <f>-[62]mFlows!CZ12</f>
        <v>-42.489999999999895</v>
      </c>
      <c r="CY42" s="15">
        <f>-[62]mFlows!DA12</f>
        <v>96.569999999999936</v>
      </c>
      <c r="CZ42" s="15">
        <f>-[62]mFlows!DB12</f>
        <v>-48.769999999999982</v>
      </c>
      <c r="DA42" s="15">
        <f>-[62]mFlows!DC12</f>
        <v>4.8300000000000409</v>
      </c>
      <c r="DB42" s="15">
        <f>-[62]mFlows!DD12</f>
        <v>7.3400000000000318</v>
      </c>
      <c r="DC42" s="15">
        <f>-[62]mFlows!DE12</f>
        <v>43.39999999999992</v>
      </c>
      <c r="DD42" s="15">
        <f>-[62]mFlows!DF12</f>
        <v>3.3300000000000978</v>
      </c>
      <c r="DE42" s="15">
        <f>-[62]mFlows!DG12</f>
        <v>-13.420000000000073</v>
      </c>
      <c r="DF42" s="15">
        <f>-[62]mFlows!DH12</f>
        <v>9.0600000000000023</v>
      </c>
      <c r="DG42" s="15">
        <f>-[62]mFlows!DI12</f>
        <v>-22.379999999999939</v>
      </c>
      <c r="DH42" s="15">
        <f>-[62]mFlows!DJ12</f>
        <v>-18.370000000000118</v>
      </c>
      <c r="DI42" s="15">
        <f t="shared" si="7"/>
        <v>-1.5899999999999181</v>
      </c>
      <c r="DJ42" s="16"/>
      <c r="DK42" s="15">
        <f>-[62]mFlows!DK12</f>
        <v>-40.149999999999977</v>
      </c>
      <c r="DL42" s="15">
        <f>-[62]mFlows!DL12</f>
        <v>40.580000000000098</v>
      </c>
      <c r="DM42" s="15">
        <f>-[62]mFlows!DM12</f>
        <v>-24.379999999999995</v>
      </c>
      <c r="DN42" s="15">
        <f>-[62]mFlows!DN12</f>
        <v>-24.659999999999911</v>
      </c>
      <c r="DO42" s="15">
        <f>-[62]mFlows!DO12</f>
        <v>27.561206999999854</v>
      </c>
      <c r="DP42" s="15">
        <f>-[62]mFlows!DP12</f>
        <v>12.696478999999954</v>
      </c>
      <c r="DQ42" s="15">
        <f>-[62]mFlows!DQ12</f>
        <v>12.621299000000135</v>
      </c>
      <c r="DR42" s="15">
        <f>-[62]mFlows!DR12</f>
        <v>-2.5682469999999284</v>
      </c>
      <c r="DS42" s="15">
        <f>-[62]mFlows!DS12</f>
        <v>-8.6526090000002114</v>
      </c>
      <c r="DT42" s="15">
        <f>-[62]mFlows!DT12</f>
        <v>2.5460939999999255</v>
      </c>
      <c r="DU42" s="15">
        <f>-[62]mFlows!DU12</f>
        <v>11.538255000000163</v>
      </c>
      <c r="DV42" s="15">
        <f>-[62]mFlows!DV12</f>
        <v>-5.7140650000001187</v>
      </c>
      <c r="DW42" s="15">
        <f t="shared" si="8"/>
        <v>1.4184129999999868</v>
      </c>
      <c r="DX42" s="16"/>
      <c r="DY42" s="15">
        <f>-[62]mFlows!DW12</f>
        <v>-14.312877999999955</v>
      </c>
      <c r="DZ42" s="15">
        <f>-[62]mFlows!DX12</f>
        <v>-8.5417550000000801</v>
      </c>
      <c r="EA42" s="15">
        <f>-[62]mFlows!DY12</f>
        <v>-23.15127700000005</v>
      </c>
      <c r="EB42" s="15">
        <f>-[62]mFlows!DZ12</f>
        <v>-4.0864169999999262</v>
      </c>
      <c r="EC42" s="15">
        <f>-[62]mFlows!EA12</f>
        <v>3.8275160000000028</v>
      </c>
      <c r="ED42" s="15">
        <f>-[62]mFlows!EB12</f>
        <v>17.878094000000146</v>
      </c>
      <c r="EE42" s="15">
        <f>-[62]mFlows!EC12</f>
        <v>-32.908780999999976</v>
      </c>
      <c r="EF42" s="15">
        <f>-[62]mFlows!ED12</f>
        <v>-24.32574800000009</v>
      </c>
      <c r="EG42" s="15">
        <f>-[62]mFlows!EE12</f>
        <v>-7.3908099999999877</v>
      </c>
      <c r="EH42" s="15">
        <f>-[62]mFlows!EF12</f>
        <v>-7.1017340000000786</v>
      </c>
      <c r="EI42" s="15">
        <f>-[62]mFlows!EG12</f>
        <v>-11.015872999999942</v>
      </c>
      <c r="EJ42" s="15">
        <f>-[62]mFlows!EH12</f>
        <v>-14.845788999999968</v>
      </c>
      <c r="EK42" s="15">
        <f t="shared" si="9"/>
        <v>-125.9754519999999</v>
      </c>
      <c r="EL42" s="16"/>
      <c r="EM42" s="15">
        <f>-[62]mFlows!EI12</f>
        <v>17.756656000000021</v>
      </c>
      <c r="EN42" s="15">
        <f>-[62]mFlows!EJ12</f>
        <v>-31.859668000000056</v>
      </c>
      <c r="EO42" s="15">
        <f>-[62]mFlows!EK12</f>
        <v>9.1448260000000801</v>
      </c>
      <c r="EP42" s="15">
        <f>-[62]mFlows!EL12</f>
        <v>-71.713184000000012</v>
      </c>
      <c r="EQ42" s="15">
        <f>-[62]mFlows!EM12</f>
        <v>69.752063000000078</v>
      </c>
      <c r="ER42" s="15">
        <f>-[62]mFlows!EN12</f>
        <v>-18.294608000000153</v>
      </c>
      <c r="ES42" s="15">
        <f>-[62]mFlows!EO12</f>
        <v>3.5160160000002634</v>
      </c>
      <c r="ET42" s="15">
        <f>-[62]mFlows!EP12</f>
        <v>12.170715000000882</v>
      </c>
      <c r="EU42" s="15">
        <f>-[62]mFlows!EQ12</f>
        <v>18.259617999998909</v>
      </c>
      <c r="EV42" s="15">
        <f>-[62]mFlows!ER12</f>
        <v>1.3860949999998411</v>
      </c>
      <c r="EW42" s="15">
        <f>-[62]mFlows!ES12</f>
        <v>5.9769930000002205</v>
      </c>
      <c r="EX42" s="15">
        <f>-[62]mFlows!ET12</f>
        <v>19.95535499999994</v>
      </c>
      <c r="EY42" s="15">
        <f t="shared" si="10"/>
        <v>36.050877000000014</v>
      </c>
      <c r="EZ42" s="16"/>
      <c r="FA42" s="15">
        <f>-[62]mFlows!EU12</f>
        <v>-12.226671000000124</v>
      </c>
      <c r="FB42" s="15">
        <f>-[62]mFlows!EV12</f>
        <v>8.0442660000001069</v>
      </c>
      <c r="FC42" s="15">
        <f>-[62]mFlows!EW12</f>
        <v>11.484769000000028</v>
      </c>
      <c r="FD42" s="15">
        <f>-[62]mFlows!EX12</f>
        <v>-14.614571999999953</v>
      </c>
      <c r="FE42" s="15">
        <f>-[62]mFlows!EY12</f>
        <v>17.840508999999884</v>
      </c>
      <c r="FF42" s="15">
        <f>-[62]mFlows!EZ12</f>
        <v>-16.096848999999906</v>
      </c>
      <c r="FG42" s="15">
        <f>-[62]mFlows!FA12</f>
        <v>-25.910010000000057</v>
      </c>
      <c r="FH42" s="15">
        <f>-[62]mFlows!FB12</f>
        <v>23.587325999999962</v>
      </c>
      <c r="FI42" s="15">
        <f>-[62]mFlows!FC12</f>
        <v>-48.656379000000015</v>
      </c>
      <c r="FJ42" s="15">
        <f>-[62]mFlows!FD12</f>
        <v>59.566103999999996</v>
      </c>
      <c r="FK42" s="15">
        <f>-[62]mFlows!FE12</f>
        <v>-23.189494000000082</v>
      </c>
      <c r="FL42" s="15">
        <f>-[62]mFlows!FF12</f>
        <v>15.96721400000024</v>
      </c>
      <c r="FM42" s="15">
        <f t="shared" si="11"/>
        <v>-4.2037869999999202</v>
      </c>
    </row>
    <row r="43" spans="2:169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</row>
    <row r="44" spans="2:169" ht="15.75" x14ac:dyDescent="0.25">
      <c r="B44" s="693" t="s">
        <v>736</v>
      </c>
      <c r="C44" s="24">
        <f>-[62]mFlows!S7</f>
        <v>-196.04523700000004</v>
      </c>
      <c r="D44" s="24">
        <f>-[62]mFlows!T7</f>
        <v>-979.97245999999973</v>
      </c>
      <c r="E44" s="24">
        <f>-[62]mFlows!U7</f>
        <v>221.98847299999989</v>
      </c>
      <c r="F44" s="24">
        <f>-[62]mFlows!V7</f>
        <v>-539.91112000000021</v>
      </c>
      <c r="G44" s="24">
        <f>-[62]mFlows!W7</f>
        <v>285.305159</v>
      </c>
      <c r="H44" s="24">
        <f>-[62]mFlows!X7</f>
        <v>680.9323710000001</v>
      </c>
      <c r="I44" s="24">
        <f>-[62]mFlows!Y7</f>
        <v>-65.28503099999989</v>
      </c>
      <c r="J44" s="24">
        <f>-[62]mFlows!Z7</f>
        <v>-578.49293000000057</v>
      </c>
      <c r="K44" s="24">
        <f>-[62]mFlows!AA7</f>
        <v>484.60065300000019</v>
      </c>
      <c r="L44" s="24">
        <f>-[62]mFlows!AB7</f>
        <v>34.987276000000293</v>
      </c>
      <c r="M44" s="24">
        <f>-[62]mFlows!AC7</f>
        <v>405.77890000000002</v>
      </c>
      <c r="N44" s="24">
        <f>-[62]mFlows!AD7</f>
        <v>599.59548199999995</v>
      </c>
      <c r="O44" s="24">
        <f t="shared" si="0"/>
        <v>353.48153600000001</v>
      </c>
      <c r="P44" s="685"/>
      <c r="Q44" s="24">
        <f>-[62]mFlows!AE7</f>
        <v>-76.474527000000194</v>
      </c>
      <c r="R44" s="24">
        <f>-[62]mFlows!AF7</f>
        <v>62.873917000000233</v>
      </c>
      <c r="S44" s="24">
        <f>-[62]mFlows!AG7</f>
        <v>89.735008000000221</v>
      </c>
      <c r="T44" s="24">
        <f>-[62]mFlows!AH7</f>
        <v>-185.05417600000021</v>
      </c>
      <c r="U44" s="24">
        <f>-[62]mFlows!AI7</f>
        <v>-221.81021299999998</v>
      </c>
      <c r="V44" s="24">
        <f>-[62]mFlows!AJ7</f>
        <v>-797.273279</v>
      </c>
      <c r="W44" s="24">
        <f>-[62]mFlows!AK7</f>
        <v>298.01487799999995</v>
      </c>
      <c r="X44" s="24">
        <f>-[62]mFlows!AL7</f>
        <v>115.347984</v>
      </c>
      <c r="Y44" s="24">
        <f>-[62]mFlows!AM7</f>
        <v>-708.6458990000001</v>
      </c>
      <c r="Z44" s="24">
        <f>-[62]mFlows!AN7</f>
        <v>546.73252100000013</v>
      </c>
      <c r="AA44" s="24">
        <f>-[62]mFlows!AO7</f>
        <v>404.43094199999996</v>
      </c>
      <c r="AB44" s="24">
        <f>-[62]mFlows!AP7</f>
        <v>576.90349500000002</v>
      </c>
      <c r="AC44" s="24">
        <f t="shared" si="1"/>
        <v>104.78065100000003</v>
      </c>
      <c r="AD44" s="685"/>
      <c r="AE44" s="24">
        <f>-[62]mFlows!AQ7</f>
        <v>-267.37586100000021</v>
      </c>
      <c r="AF44" s="24">
        <f>-[62]mFlows!AR7</f>
        <v>168.0310310000001</v>
      </c>
      <c r="AG44" s="24">
        <f>-[62]mFlows!AS7</f>
        <v>24.017613000000097</v>
      </c>
      <c r="AH44" s="24">
        <f>-[62]mFlows!AT7</f>
        <v>-11.184554999999932</v>
      </c>
      <c r="AI44" s="24">
        <f>-[62]mFlows!AU7</f>
        <v>-350.63052600000003</v>
      </c>
      <c r="AJ44" s="24">
        <f>-[62]mFlows!AV7</f>
        <v>16.22027600000024</v>
      </c>
      <c r="AK44" s="24">
        <f>-[62]mFlows!AW7</f>
        <v>-147.17388400000027</v>
      </c>
      <c r="AL44" s="24">
        <f>-[62]mFlows!AX7</f>
        <v>437.62844900000005</v>
      </c>
      <c r="AM44" s="24">
        <f>-[62]mFlows!AY7</f>
        <v>140.19242999999983</v>
      </c>
      <c r="AN44" s="24">
        <f>-[62]mFlows!AZ7</f>
        <v>90.480952000000116</v>
      </c>
      <c r="AO44" s="24">
        <f>-[62]mFlows!BA7</f>
        <v>-114.80186299999991</v>
      </c>
      <c r="AP44" s="24">
        <f>-[62]mFlows!BB7</f>
        <v>190.14608199999998</v>
      </c>
      <c r="AQ44" s="24">
        <f t="shared" si="2"/>
        <v>175.55014400000005</v>
      </c>
      <c r="AR44" s="685"/>
      <c r="AS44" s="24">
        <f>-[62]mFlows!BC7</f>
        <v>-128.72406999999998</v>
      </c>
      <c r="AT44" s="24">
        <f>-[62]mFlows!BD7</f>
        <v>-74.06579499999998</v>
      </c>
      <c r="AU44" s="24">
        <f>-[62]mFlows!BE7</f>
        <v>77.460843999999952</v>
      </c>
      <c r="AV44" s="24">
        <f>-[62]mFlows!BF7</f>
        <v>30.440943999999945</v>
      </c>
      <c r="AW44" s="24">
        <f>-[62]mFlows!BG7</f>
        <v>64.282905999999912</v>
      </c>
      <c r="AX44" s="24">
        <f>-[62]mFlows!BH7</f>
        <v>-447.60417299999983</v>
      </c>
      <c r="AY44" s="24">
        <f>-[62]mFlows!BI7</f>
        <v>-370.66607299999976</v>
      </c>
      <c r="AZ44" s="24">
        <f>-[62]mFlows!BJ7</f>
        <v>83.546984999999722</v>
      </c>
      <c r="BA44" s="24">
        <f>-[62]mFlows!BK7</f>
        <v>-590.90530199999989</v>
      </c>
      <c r="BB44" s="24">
        <f>-[62]mFlows!BL7</f>
        <v>403.14568500000019</v>
      </c>
      <c r="BC44" s="24">
        <f>-[62]mFlows!BM7</f>
        <v>286.32593699999961</v>
      </c>
      <c r="BD44" s="24">
        <f>-[62]mFlows!BN7</f>
        <v>1.7493269999999939</v>
      </c>
      <c r="BE44" s="24">
        <f t="shared" si="3"/>
        <v>-665.01278500000012</v>
      </c>
      <c r="BF44" s="685"/>
      <c r="BG44" s="24">
        <f>-[62]mFlows!BO7</f>
        <v>-879.76684899999987</v>
      </c>
      <c r="BH44" s="24">
        <f>-[62]mFlows!BP7</f>
        <v>60.703258000000233</v>
      </c>
      <c r="BI44" s="24">
        <f>-[62]mFlows!BQ7</f>
        <v>695.53932999999961</v>
      </c>
      <c r="BJ44" s="24">
        <f>-[62]mFlows!BR7</f>
        <v>81.777057000000013</v>
      </c>
      <c r="BK44" s="24">
        <f>-[62]mFlows!BS7</f>
        <v>117.2573160000004</v>
      </c>
      <c r="BL44" s="24">
        <f>-[62]mFlows!BT7</f>
        <v>-1159.3422430000003</v>
      </c>
      <c r="BM44" s="24">
        <f>-[62]mFlows!BU7</f>
        <v>268.85711900000024</v>
      </c>
      <c r="BN44" s="24">
        <f>-[62]mFlows!BV7</f>
        <v>407.22909599999957</v>
      </c>
      <c r="BO44" s="24">
        <f>-[62]mFlows!BW7</f>
        <v>313.77796300000023</v>
      </c>
      <c r="BP44" s="24">
        <f>-[62]mFlows!BX7</f>
        <v>-2164.9782790000008</v>
      </c>
      <c r="BQ44" s="24">
        <f>-[62]mFlows!BY7</f>
        <v>1119.6824680000004</v>
      </c>
      <c r="BR44" s="24">
        <f>-[62]mFlows!BZ7</f>
        <v>1645.7956009999998</v>
      </c>
      <c r="BS44" s="24">
        <f t="shared" si="4"/>
        <v>506.53183699999954</v>
      </c>
      <c r="BT44" s="685"/>
      <c r="BU44" s="24">
        <f>-[62]mFlows!CA7</f>
        <v>-3268.2001589999995</v>
      </c>
      <c r="BV44" s="24">
        <f>-[62]mFlows!CB7</f>
        <v>963.42375599999968</v>
      </c>
      <c r="BW44" s="24">
        <f>-[62]mFlows!CC7</f>
        <v>1347.4906919999996</v>
      </c>
      <c r="BX44" s="24">
        <f>-[62]mFlows!CD7</f>
        <v>33.787945000000263</v>
      </c>
      <c r="BY44" s="24">
        <f>-[62]mFlows!CE7</f>
        <v>335.63451500000019</v>
      </c>
      <c r="BZ44" s="24">
        <f>-[62]mFlows!CF7</f>
        <v>-196.26850699999977</v>
      </c>
      <c r="CA44" s="24">
        <f>-[62]mFlows!CG7</f>
        <v>178.95678399999952</v>
      </c>
      <c r="CB44" s="24">
        <f>-[62]mFlows!CH7</f>
        <v>-328.31718599999954</v>
      </c>
      <c r="CC44" s="24">
        <f>-[62]mFlows!CI7</f>
        <v>265.4708499999997</v>
      </c>
      <c r="CD44" s="24">
        <f>-[62]mFlows!CJ7</f>
        <v>-314.5512719999997</v>
      </c>
      <c r="CE44" s="24">
        <f>-[62]mFlows!CK7</f>
        <v>341.65943999999968</v>
      </c>
      <c r="CF44" s="24">
        <f>-[62]mFlows!CL7</f>
        <v>-5.412396999999828</v>
      </c>
      <c r="CG44" s="24">
        <f t="shared" si="5"/>
        <v>-646.32553899999971</v>
      </c>
      <c r="CH44" s="685"/>
      <c r="CI44" s="24">
        <f>-[62]mFlows!CM7</f>
        <v>-1015.620764</v>
      </c>
      <c r="CJ44" s="24">
        <f>-[62]mFlows!CN7</f>
        <v>857.18253099999993</v>
      </c>
      <c r="CK44" s="24">
        <f>-[62]mFlows!CO7</f>
        <v>-2277.6427180000001</v>
      </c>
      <c r="CL44" s="24">
        <f>-[62]mFlows!CP7</f>
        <v>1374.2432440000002</v>
      </c>
      <c r="CM44" s="24">
        <f>-[62]mFlows!CQ7</f>
        <v>-141.85219500000039</v>
      </c>
      <c r="CN44" s="24">
        <f>-[62]mFlows!CR7</f>
        <v>-70.976231000000098</v>
      </c>
      <c r="CO44" s="24">
        <f>-[62]mFlows!CS7</f>
        <v>820.78815000000077</v>
      </c>
      <c r="CP44" s="24">
        <f>-[62]mFlows!CT7</f>
        <v>218.65287599999965</v>
      </c>
      <c r="CQ44" s="24">
        <f>-[62]mFlows!CU7</f>
        <v>-2349.051387</v>
      </c>
      <c r="CR44" s="24">
        <f>-[62]mFlows!CV7</f>
        <v>1724.5879959999997</v>
      </c>
      <c r="CS44" s="24">
        <f>-[62]mFlows!CW7</f>
        <v>755.44606900000053</v>
      </c>
      <c r="CT44" s="24">
        <f>-[62]mFlows!CX7</f>
        <v>-264.35272500000019</v>
      </c>
      <c r="CU44" s="24">
        <f t="shared" si="6"/>
        <v>-368.59515399999964</v>
      </c>
      <c r="CV44" s="685"/>
      <c r="CW44" s="24">
        <f>-[62]mFlows!CY7</f>
        <v>169.81521599999974</v>
      </c>
      <c r="CX44" s="24">
        <f>-[62]mFlows!CZ7</f>
        <v>304.77805499999999</v>
      </c>
      <c r="CY44" s="24">
        <f>-[62]mFlows!DA7</f>
        <v>309.46102500000018</v>
      </c>
      <c r="CZ44" s="24">
        <f>-[62]mFlows!DB7</f>
        <v>-17.828001000000199</v>
      </c>
      <c r="DA44" s="24">
        <f>-[62]mFlows!DC7</f>
        <v>-260.845055</v>
      </c>
      <c r="DB44" s="24">
        <f>-[62]mFlows!DD7</f>
        <v>321.35805700000026</v>
      </c>
      <c r="DC44" s="24">
        <f>-[62]mFlows!DE7</f>
        <v>9.7194849999999633</v>
      </c>
      <c r="DD44" s="24">
        <f>-[62]mFlows!DF7</f>
        <v>-97.428025999999818</v>
      </c>
      <c r="DE44" s="24">
        <f>-[62]mFlows!DG7</f>
        <v>-200.3684060000005</v>
      </c>
      <c r="DF44" s="24">
        <f>-[62]mFlows!DH7</f>
        <v>-138.74658799999929</v>
      </c>
      <c r="DG44" s="24">
        <f>-[62]mFlows!DI7</f>
        <v>294.53052199999956</v>
      </c>
      <c r="DH44" s="24">
        <f>-[62]mFlows!DJ7</f>
        <v>-898.91733400000021</v>
      </c>
      <c r="DI44" s="24">
        <f t="shared" si="7"/>
        <v>-204.47105000000033</v>
      </c>
      <c r="DJ44" s="685"/>
      <c r="DK44" s="24">
        <f>-[62]mFlows!DK7</f>
        <v>119.73567800000023</v>
      </c>
      <c r="DL44" s="24">
        <f>-[62]mFlows!DL7</f>
        <v>149.92264799999953</v>
      </c>
      <c r="DM44" s="24">
        <f>-[62]mFlows!DM7</f>
        <v>119.36529700000051</v>
      </c>
      <c r="DN44" s="24">
        <f>-[62]mFlows!DN7</f>
        <v>-258.20275199999969</v>
      </c>
      <c r="DO44" s="24">
        <f>-[62]mFlows!DO7</f>
        <v>478.35242099999937</v>
      </c>
      <c r="DP44" s="24">
        <f>-[62]mFlows!DP7</f>
        <v>-159.8163519999996</v>
      </c>
      <c r="DQ44" s="24">
        <f>-[62]mFlows!DQ7</f>
        <v>121.48560999999972</v>
      </c>
      <c r="DR44" s="24">
        <f>-[62]mFlows!DR7</f>
        <v>-785.22145799999953</v>
      </c>
      <c r="DS44" s="24">
        <f>-[62]mFlows!DS7</f>
        <v>258.27793299999985</v>
      </c>
      <c r="DT44" s="24">
        <f>-[62]mFlows!DT7</f>
        <v>15.196616999999833</v>
      </c>
      <c r="DU44" s="24">
        <f>-[62]mFlows!DU7</f>
        <v>249.30257700000016</v>
      </c>
      <c r="DV44" s="24">
        <f>-[62]mFlows!DV7</f>
        <v>-356.14407800000049</v>
      </c>
      <c r="DW44" s="24">
        <f t="shared" si="8"/>
        <v>-47.74585900000011</v>
      </c>
      <c r="DX44" s="685"/>
      <c r="DY44" s="24">
        <f>-[62]mFlows!DW7</f>
        <v>70.453726000000188</v>
      </c>
      <c r="DZ44" s="24">
        <f>-[62]mFlows!DX7</f>
        <v>513.78671200000031</v>
      </c>
      <c r="EA44" s="24">
        <f>-[62]mFlows!DY7</f>
        <v>-703.20857099999967</v>
      </c>
      <c r="EB44" s="24">
        <f>-[62]mFlows!DZ7</f>
        <v>43.225824999999759</v>
      </c>
      <c r="EC44" s="24">
        <f>-[62]mFlows!EA7</f>
        <v>-397.77338900000018</v>
      </c>
      <c r="ED44" s="24">
        <f>-[62]mFlows!EB7</f>
        <v>-327.43416799999977</v>
      </c>
      <c r="EE44" s="24">
        <f>-[62]mFlows!EC7</f>
        <v>-127.36455700000033</v>
      </c>
      <c r="EF44" s="24">
        <f>-[62]mFlows!ED7</f>
        <v>-165.00745500000039</v>
      </c>
      <c r="EG44" s="24">
        <f>-[62]mFlows!EE7</f>
        <v>-31.250851999999668</v>
      </c>
      <c r="EH44" s="24">
        <f>-[62]mFlows!EF7</f>
        <v>1031.87611631</v>
      </c>
      <c r="EI44" s="24">
        <f>-[62]mFlows!EG7</f>
        <v>-144.66518799999994</v>
      </c>
      <c r="EJ44" s="24">
        <f>-[62]mFlows!EH7</f>
        <v>-235.41819417000033</v>
      </c>
      <c r="EK44" s="24">
        <f t="shared" si="9"/>
        <v>-472.77999485999999</v>
      </c>
      <c r="EL44" s="685"/>
      <c r="EM44" s="24">
        <f>-[62]mFlows!EI7</f>
        <v>96.626470260000588</v>
      </c>
      <c r="EN44" s="24">
        <f>-[62]mFlows!EJ7</f>
        <v>347.95343430000003</v>
      </c>
      <c r="EO44" s="24">
        <f>-[62]mFlows!EK7</f>
        <v>118.42667452999967</v>
      </c>
      <c r="EP44" s="24">
        <f>-[62]mFlows!EL7</f>
        <v>-395.0064957200002</v>
      </c>
      <c r="EQ44" s="24">
        <f>-[62]mFlows!EM7</f>
        <v>351.10590555000044</v>
      </c>
      <c r="ER44" s="24">
        <f>-[62]mFlows!EN7</f>
        <v>302.51007118999973</v>
      </c>
      <c r="ES44" s="24">
        <f>-[62]mFlows!EO7</f>
        <v>-141.05776682999999</v>
      </c>
      <c r="ET44" s="24">
        <f>-[62]mFlows!EP7</f>
        <v>259.18116344000146</v>
      </c>
      <c r="EU44" s="24">
        <f>-[62]mFlows!EQ7</f>
        <v>-61.485774810001317</v>
      </c>
      <c r="EV44" s="24">
        <f>-[62]mFlows!ER7</f>
        <v>-12.923296609999966</v>
      </c>
      <c r="EW44" s="24">
        <f>-[62]mFlows!ES7</f>
        <v>-68.086961460000111</v>
      </c>
      <c r="EX44" s="24">
        <f>-[62]mFlows!ET7</f>
        <v>378.68087845000002</v>
      </c>
      <c r="EY44" s="24">
        <f t="shared" si="10"/>
        <v>1175.9243022900005</v>
      </c>
      <c r="EZ44" s="685"/>
      <c r="FA44" s="24">
        <f>-[62]mFlows!EU7</f>
        <v>-271.57096907999903</v>
      </c>
      <c r="FB44" s="24">
        <f>-[62]mFlows!EV7</f>
        <v>38.566536619999056</v>
      </c>
      <c r="FC44" s="24">
        <f>-[62]mFlows!EW7</f>
        <v>-18.984940649999999</v>
      </c>
      <c r="FD44" s="24">
        <f>-[62]mFlows!EX7</f>
        <v>-237.75480775000005</v>
      </c>
      <c r="FE44" s="24">
        <f>-[62]mFlows!EY7</f>
        <v>-21.226203059999989</v>
      </c>
      <c r="FF44" s="24">
        <f>-[62]mFlows!EZ7</f>
        <v>11.400985859999992</v>
      </c>
      <c r="FG44" s="24">
        <f>-[62]mFlows!FA7</f>
        <v>-72.220261859999937</v>
      </c>
      <c r="FH44" s="24">
        <f>-[62]mFlows!FB7</f>
        <v>-290.56975906000002</v>
      </c>
      <c r="FI44" s="24">
        <f>-[62]mFlows!FC7</f>
        <v>-90.764062910000121</v>
      </c>
      <c r="FJ44" s="24">
        <f>-[62]mFlows!FD7</f>
        <v>-82.084059400000115</v>
      </c>
      <c r="FK44" s="24">
        <f>-[62]mFlows!FE7</f>
        <v>518.15864849000036</v>
      </c>
      <c r="FL44" s="24">
        <f>-[62]mFlows!FF7</f>
        <v>7.1755414599997493</v>
      </c>
      <c r="FM44" s="24">
        <f t="shared" si="11"/>
        <v>-509.87335134000023</v>
      </c>
    </row>
    <row r="45" spans="2:169" x14ac:dyDescent="0.25">
      <c r="B45" s="114" t="s">
        <v>741</v>
      </c>
    </row>
    <row r="46" spans="2:169" x14ac:dyDescent="0.25">
      <c r="B46" s="114" t="s">
        <v>742</v>
      </c>
    </row>
    <row r="47" spans="2:169" x14ac:dyDescent="0.25">
      <c r="B47" s="114" t="s">
        <v>730</v>
      </c>
      <c r="EM47" s="708"/>
    </row>
    <row r="48" spans="2:169" x14ac:dyDescent="0.25">
      <c r="B48" s="114" t="s">
        <v>744</v>
      </c>
    </row>
    <row r="52" spans="53:53" x14ac:dyDescent="0.25">
      <c r="BA52" s="708">
        <f>+BA40</f>
        <v>-82.02509602985765</v>
      </c>
    </row>
    <row r="53" spans="53:53" x14ac:dyDescent="0.25">
      <c r="BA53" s="708">
        <f>+([62]Desembolsos!BK75-BA31)+[62]mFlows!BK103+[62]mFlows!BK106+[62]mFlows!BK119+[62]mFlows!BK121-([62]mFlows!BK38+[62]mFlows!BK41+[62]mFlows!BK42+[62]mFlows!BK45)+[62]mFlows!BK88-[62]mFlows!BK24+[62]mFlows!BK87</f>
        <v>116.97197421627278</v>
      </c>
    </row>
  </sheetData>
  <mergeCells count="12">
    <mergeCell ref="EM5:EY5"/>
    <mergeCell ref="FA5:FM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M45"/>
  <sheetViews>
    <sheetView zoomScaleNormal="100" workbookViewId="0">
      <pane xSplit="2" ySplit="6" topLeftCell="C30" activePane="bottomRight" state="frozen"/>
      <selection activeCell="D4" sqref="D4:M4"/>
      <selection pane="topRight" activeCell="D4" sqref="D4:M4"/>
      <selection pane="bottomLeft" activeCell="D4" sqref="D4:M4"/>
      <selection pane="bottomRight" activeCell="P1" sqref="C1:P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683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f>-[58]StatisticDisc!R40</f>
        <v>-42.915553570600309</v>
      </c>
      <c r="D7" s="542">
        <f>-[58]StatisticDisc!S40</f>
        <v>-49.783302792881784</v>
      </c>
      <c r="E7" s="542">
        <f>-[58]StatisticDisc!T40</f>
        <v>167.70339852835485</v>
      </c>
      <c r="F7" s="542">
        <f>-[58]StatisticDisc!U40</f>
        <v>75.040887080327821</v>
      </c>
      <c r="G7" s="542">
        <f>-[58]StatisticDisc!V40</f>
        <v>-70.960387205772918</v>
      </c>
      <c r="H7" s="542">
        <f>-[58]StatisticDisc!W40</f>
        <v>9.3517261887895984</v>
      </c>
      <c r="I7" s="542">
        <f>-[58]StatisticDisc!X40</f>
        <v>-33.524433473372596</v>
      </c>
      <c r="J7" s="542">
        <f>-[58]StatisticDisc!Y40</f>
        <v>-29.684915428292811</v>
      </c>
      <c r="K7" s="542">
        <f>-[58]StatisticDisc!Z40</f>
        <v>133.52389689623311</v>
      </c>
      <c r="L7" s="542">
        <f>-[58]StatisticDisc!AA40</f>
        <v>-33.574299294598859</v>
      </c>
      <c r="M7" s="542">
        <f>-[58]StatisticDisc!AB40</f>
        <v>89.32553234690306</v>
      </c>
      <c r="N7" s="542">
        <f>-[58]StatisticDisc!AC40</f>
        <v>482.48016613485038</v>
      </c>
      <c r="O7" s="542">
        <f t="shared" ref="O7:O43" si="0">+SUM(C7:N7)</f>
        <v>696.9827154099396</v>
      </c>
      <c r="P7" s="573"/>
      <c r="Q7" s="542">
        <f>-[58]StatisticDisc!AD40</f>
        <v>-174.32974770305543</v>
      </c>
      <c r="R7" s="542">
        <f>-[58]StatisticDisc!AE40</f>
        <v>105.68016077312313</v>
      </c>
      <c r="S7" s="542">
        <f>-[58]StatisticDisc!AF40</f>
        <v>-30.184980213125755</v>
      </c>
      <c r="T7" s="542">
        <f>-[58]StatisticDisc!AG40</f>
        <v>-54.15984580545819</v>
      </c>
      <c r="U7" s="542">
        <f>-[58]StatisticDisc!AH40</f>
        <v>19.127389650189571</v>
      </c>
      <c r="V7" s="542">
        <f>-[58]StatisticDisc!AI40</f>
        <v>-219.13955254605878</v>
      </c>
      <c r="W7" s="542">
        <f>-[58]StatisticDisc!AJ40</f>
        <v>94.780316113691697</v>
      </c>
      <c r="X7" s="542">
        <f>-[58]StatisticDisc!AK40</f>
        <v>-94.822097960979477</v>
      </c>
      <c r="Y7" s="542">
        <f>-[58]StatisticDisc!AL40</f>
        <v>-303.59205377293165</v>
      </c>
      <c r="Z7" s="542">
        <f>-[58]StatisticDisc!AM40</f>
        <v>186.51643576437732</v>
      </c>
      <c r="AA7" s="542">
        <f>-[58]StatisticDisc!AN40</f>
        <v>-185.92005645135873</v>
      </c>
      <c r="AB7" s="542">
        <f>-[58]StatisticDisc!AO40</f>
        <v>328.01348821979934</v>
      </c>
      <c r="AC7" s="542">
        <f t="shared" ref="AC7:AC43" si="1">+SUM(Q7:AB7)</f>
        <v>-328.03054393178695</v>
      </c>
      <c r="AD7" s="573"/>
      <c r="AE7" s="542">
        <f>-[58]StatisticDisc!AP40</f>
        <v>177.26731387235549</v>
      </c>
      <c r="AF7" s="542">
        <f>-[58]StatisticDisc!AQ40</f>
        <v>138.66732101371201</v>
      </c>
      <c r="AG7" s="542">
        <f>-[58]StatisticDisc!AR40</f>
        <v>10.752702791441038</v>
      </c>
      <c r="AH7" s="542">
        <f>-[58]StatisticDisc!AS40</f>
        <v>119.11894918285634</v>
      </c>
      <c r="AI7" s="542">
        <f>-[58]StatisticDisc!AT40</f>
        <v>55.847759393810179</v>
      </c>
      <c r="AJ7" s="542">
        <f>-[58]StatisticDisc!AU40</f>
        <v>-42.022577822542416</v>
      </c>
      <c r="AK7" s="542">
        <f>-[58]StatisticDisc!AV40</f>
        <v>-112.76401710277833</v>
      </c>
      <c r="AL7" s="542">
        <f>-[58]StatisticDisc!AW40</f>
        <v>139.46475735007357</v>
      </c>
      <c r="AM7" s="542">
        <f>-[58]StatisticDisc!AX40</f>
        <v>149.83137466862479</v>
      </c>
      <c r="AN7" s="542">
        <f>-[58]StatisticDisc!AY40</f>
        <v>149.02650858363478</v>
      </c>
      <c r="AO7" s="542">
        <f>-[58]StatisticDisc!AZ40</f>
        <v>220.49752809946148</v>
      </c>
      <c r="AP7" s="542">
        <f>-[58]StatisticDisc!BA40</f>
        <v>424.40129501538559</v>
      </c>
      <c r="AQ7" s="542">
        <f t="shared" ref="AQ7:AQ43" si="2">+SUM(AE7:AP7)</f>
        <v>1430.0889150460346</v>
      </c>
      <c r="AR7" s="573"/>
      <c r="AS7" s="542">
        <f>-[58]StatisticDisc!BB40</f>
        <v>112.52381598254857</v>
      </c>
      <c r="AT7" s="542">
        <f>-[58]StatisticDisc!BC40</f>
        <v>98.665329327589063</v>
      </c>
      <c r="AU7" s="542">
        <f>-[58]StatisticDisc!BD40</f>
        <v>210.10895892639235</v>
      </c>
      <c r="AV7" s="542">
        <f>-[58]StatisticDisc!BE40</f>
        <v>167.08672982522194</v>
      </c>
      <c r="AW7" s="542">
        <f>-[58]StatisticDisc!BF40</f>
        <v>166.39947967605883</v>
      </c>
      <c r="AX7" s="542">
        <f>-[58]StatisticDisc!BG40</f>
        <v>147.55794419890162</v>
      </c>
      <c r="AY7" s="542">
        <f>-[58]StatisticDisc!BH40</f>
        <v>176.06247482689025</v>
      </c>
      <c r="AZ7" s="542">
        <f>-[58]StatisticDisc!BI40</f>
        <v>24.808780031396111</v>
      </c>
      <c r="BA7" s="542">
        <f>-[58]StatisticDisc!BJ40</f>
        <v>103.72600197884242</v>
      </c>
      <c r="BB7" s="542">
        <f>-[58]StatisticDisc!BK40</f>
        <v>145.84364478263683</v>
      </c>
      <c r="BC7" s="542">
        <f>-[58]StatisticDisc!BL40</f>
        <v>73.999870605824526</v>
      </c>
      <c r="BD7" s="542">
        <f>-[58]StatisticDisc!BM40</f>
        <v>154.65105023293836</v>
      </c>
      <c r="BE7" s="542">
        <f t="shared" ref="BE7:BE43" si="3">+SUM(AS7:BD7)</f>
        <v>1581.4340803952407</v>
      </c>
      <c r="BF7" s="573"/>
      <c r="BG7" s="542">
        <f>-[58]StatisticDisc!BN40</f>
        <v>-186.78179202869399</v>
      </c>
      <c r="BH7" s="542">
        <f>-[58]StatisticDisc!BO40</f>
        <v>40.472614979865511</v>
      </c>
      <c r="BI7" s="542">
        <f>-[58]StatisticDisc!BP40</f>
        <v>-98.925431957754881</v>
      </c>
      <c r="BJ7" s="542">
        <f>-[58]StatisticDisc!BQ40</f>
        <v>78.41015215842026</v>
      </c>
      <c r="BK7" s="542">
        <f>-[58]StatisticDisc!BR40</f>
        <v>19.862033948879457</v>
      </c>
      <c r="BL7" s="542">
        <f>-[58]StatisticDisc!BS40</f>
        <v>-70.041282482724171</v>
      </c>
      <c r="BM7" s="542">
        <f>-[58]StatisticDisc!BT40</f>
        <v>-11.615259742289766</v>
      </c>
      <c r="BN7" s="542">
        <f>-[58]StatisticDisc!BU40</f>
        <v>33.498680779502706</v>
      </c>
      <c r="BO7" s="542">
        <f>-[58]StatisticDisc!BV40</f>
        <v>-68.09026960783757</v>
      </c>
      <c r="BP7" s="542">
        <f>-[58]StatisticDisc!BW40</f>
        <v>57.075931573824676</v>
      </c>
      <c r="BQ7" s="542">
        <f>-[58]StatisticDisc!BX40</f>
        <v>36.647854435009094</v>
      </c>
      <c r="BR7" s="542">
        <f>-[58]StatisticDisc!BY40</f>
        <v>-340.83490239730691</v>
      </c>
      <c r="BS7" s="542">
        <f t="shared" ref="BS7:BS43" si="4">+SUM(BG7:BR7)</f>
        <v>-510.32167034110557</v>
      </c>
      <c r="BT7" s="573"/>
      <c r="BU7" s="542">
        <f>-[58]StatisticDisc!BZ40</f>
        <v>-166.07515974034686</v>
      </c>
      <c r="BV7" s="542">
        <f>-[58]StatisticDisc!CA40</f>
        <v>-46.922452432553257</v>
      </c>
      <c r="BW7" s="542">
        <f>-[58]StatisticDisc!CB40</f>
        <v>-389.63042937715915</v>
      </c>
      <c r="BX7" s="542">
        <f>-[58]StatisticDisc!CC40</f>
        <v>-85.275116343800789</v>
      </c>
      <c r="BY7" s="542">
        <f>-[58]StatisticDisc!CD40</f>
        <v>-80.057040827874914</v>
      </c>
      <c r="BZ7" s="542">
        <f>-[58]StatisticDisc!CE40</f>
        <v>-91.033006736629318</v>
      </c>
      <c r="CA7" s="542">
        <f>-[58]StatisticDisc!CF40</f>
        <v>-79.90748521284138</v>
      </c>
      <c r="CB7" s="542">
        <f>-[58]StatisticDisc!CG40</f>
        <v>-120.22944857494082</v>
      </c>
      <c r="CC7" s="542">
        <f>-[58]StatisticDisc!CH40</f>
        <v>-78.569150947652531</v>
      </c>
      <c r="CD7" s="542">
        <f>-[58]StatisticDisc!CI40</f>
        <v>77.490990264483003</v>
      </c>
      <c r="CE7" s="542">
        <f>-[58]StatisticDisc!CJ40</f>
        <v>-43.917948949927904</v>
      </c>
      <c r="CF7" s="542">
        <f>-[58]StatisticDisc!CK40</f>
        <v>187.59054701370519</v>
      </c>
      <c r="CG7" s="542">
        <f t="shared" ref="CG7:CG43" si="5">+SUM(BU7:CF7)</f>
        <v>-916.53570186553884</v>
      </c>
      <c r="CH7" s="573"/>
      <c r="CI7" s="542">
        <f>-[58]StatisticDisc!CL40</f>
        <v>59.685413348965426</v>
      </c>
      <c r="CJ7" s="542">
        <f>-[58]StatisticDisc!CM40</f>
        <v>-36.204648972315226</v>
      </c>
      <c r="CK7" s="542">
        <f>-[58]StatisticDisc!CN40</f>
        <v>-91.462814950344864</v>
      </c>
      <c r="CL7" s="542">
        <f>-[58]StatisticDisc!CO40</f>
        <v>16.521651885123163</v>
      </c>
      <c r="CM7" s="542">
        <f>-[58]StatisticDisc!CP40</f>
        <v>-36.333425694043626</v>
      </c>
      <c r="CN7" s="542">
        <f>-[58]StatisticDisc!CQ40</f>
        <v>-49.769631859702542</v>
      </c>
      <c r="CO7" s="542">
        <f>-[58]StatisticDisc!CR40</f>
        <v>-54.703072866502737</v>
      </c>
      <c r="CP7" s="542">
        <f>-[58]StatisticDisc!CS40</f>
        <v>-196.58056464999981</v>
      </c>
      <c r="CQ7" s="542">
        <f>-[58]StatisticDisc!CT40</f>
        <v>-99.239758080092372</v>
      </c>
      <c r="CR7" s="542">
        <f>-[58]StatisticDisc!CU40</f>
        <v>29.621219219999944</v>
      </c>
      <c r="CS7" s="542">
        <f>-[58]StatisticDisc!CV40</f>
        <v>-98.256440288845852</v>
      </c>
      <c r="CT7" s="542">
        <f>-[58]StatisticDisc!CW40</f>
        <v>14.089192337532438</v>
      </c>
      <c r="CU7" s="542">
        <f t="shared" ref="CU7:CU43" si="6">+SUM(CI7:CT7)</f>
        <v>-542.63288057022601</v>
      </c>
      <c r="CV7" s="573"/>
      <c r="CW7" s="542">
        <f>-[58]StatisticDisc!CX40</f>
        <v>-54.096932435683982</v>
      </c>
      <c r="CX7" s="542">
        <f>-[58]StatisticDisc!CY40</f>
        <v>-74.65127155921482</v>
      </c>
      <c r="CY7" s="542">
        <f>-[58]StatisticDisc!CZ40</f>
        <v>-35.217349981636119</v>
      </c>
      <c r="CZ7" s="542">
        <f>-[58]StatisticDisc!DA40</f>
        <v>-88.366265320135398</v>
      </c>
      <c r="DA7" s="542">
        <f>-[58]StatisticDisc!DB40</f>
        <v>50.839284725892924</v>
      </c>
      <c r="DB7" s="542">
        <f>-[58]StatisticDisc!DC40</f>
        <v>161.47156105076391</v>
      </c>
      <c r="DC7" s="542">
        <f>-[58]StatisticDisc!DD40</f>
        <v>139.14022364357936</v>
      </c>
      <c r="DD7" s="542">
        <f>-[58]StatisticDisc!DE40</f>
        <v>8.287833618522825</v>
      </c>
      <c r="DE7" s="542">
        <f>-[58]StatisticDisc!DF40</f>
        <v>-39.47257141323928</v>
      </c>
      <c r="DF7" s="542">
        <f>-[58]StatisticDisc!DG40</f>
        <v>-101.86469711509324</v>
      </c>
      <c r="DG7" s="542">
        <f>-[58]StatisticDisc!DH40</f>
        <v>-44.546757155359046</v>
      </c>
      <c r="DH7" s="542">
        <f>-[58]StatisticDisc!DI40</f>
        <v>12.493293706304257</v>
      </c>
      <c r="DI7" s="542">
        <f t="shared" ref="DI7:DI43" si="7">+SUM(CW7:DH7)</f>
        <v>-65.983648235298602</v>
      </c>
      <c r="DJ7" s="573"/>
      <c r="DK7" s="542">
        <f>-[58]StatisticDisc!DJ40</f>
        <v>-50.648977940000009</v>
      </c>
      <c r="DL7" s="542">
        <f>-[58]StatisticDisc!DK40</f>
        <v>-76.046466129999999</v>
      </c>
      <c r="DM7" s="542">
        <f>-[58]StatisticDisc!DL40</f>
        <v>30.035597470000084</v>
      </c>
      <c r="DN7" s="542">
        <f>-[58]StatisticDisc!DM40</f>
        <v>-62.714621239999985</v>
      </c>
      <c r="DO7" s="542">
        <f>-[58]StatisticDisc!DN40</f>
        <v>-100.43673724999974</v>
      </c>
      <c r="DP7" s="542">
        <f>-[58]StatisticDisc!DO40</f>
        <v>15.431493160000059</v>
      </c>
      <c r="DQ7" s="542">
        <f>-[58]StatisticDisc!DP40</f>
        <v>-36.434468370000388</v>
      </c>
      <c r="DR7" s="542">
        <f>-[58]StatisticDisc!DQ40</f>
        <v>-46.887380810000138</v>
      </c>
      <c r="DS7" s="542">
        <f>-[58]StatisticDisc!DR40</f>
        <v>-525.26192418000085</v>
      </c>
      <c r="DT7" s="542">
        <f>-[58]StatisticDisc!DS40</f>
        <v>-94.696188019999681</v>
      </c>
      <c r="DU7" s="542">
        <f>-[58]StatisticDisc!DT40</f>
        <v>-62.655341009999404</v>
      </c>
      <c r="DV7" s="542">
        <f>-[58]StatisticDisc!DU40</f>
        <v>47.36962720000048</v>
      </c>
      <c r="DW7" s="542">
        <f t="shared" ref="DW7:DW43" si="8">+SUM(DK7:DV7)</f>
        <v>-962.94538711999962</v>
      </c>
      <c r="DX7" s="573"/>
      <c r="DY7" s="542">
        <f>-[58]StatisticDisc!DV40</f>
        <v>-140.32884576999993</v>
      </c>
      <c r="DZ7" s="542">
        <f>-[58]StatisticDisc!DW40</f>
        <v>62.073071459999994</v>
      </c>
      <c r="EA7" s="542">
        <f>-[58]StatisticDisc!DX40</f>
        <v>-37.364641600000027</v>
      </c>
      <c r="EB7" s="542">
        <f>-[58]StatisticDisc!DY40</f>
        <v>12.475746179999987</v>
      </c>
      <c r="EC7" s="542">
        <f>-[58]StatisticDisc!DZ40</f>
        <v>-85.592804450000131</v>
      </c>
      <c r="ED7" s="542">
        <f>-[58]StatisticDisc!EA40</f>
        <v>89.620740840000224</v>
      </c>
      <c r="EE7" s="542">
        <f>-[58]StatisticDisc!EB40</f>
        <v>32.958000130000528</v>
      </c>
      <c r="EF7" s="542">
        <f>-[58]StatisticDisc!EC40</f>
        <v>2.0018261762954239</v>
      </c>
      <c r="EG7" s="542">
        <f>-[58]StatisticDisc!ED40</f>
        <v>-22.421206433703446</v>
      </c>
      <c r="EH7" s="542">
        <f>-[58]StatisticDisc!EE40</f>
        <v>3.1009632862967464</v>
      </c>
      <c r="EI7" s="542">
        <f>-[58]StatisticDisc!EF40</f>
        <v>-6.024059983703637</v>
      </c>
      <c r="EJ7" s="542">
        <f>-[58]StatisticDisc!EG40</f>
        <v>309.14433664296303</v>
      </c>
      <c r="EK7" s="542">
        <f t="shared" ref="EK7:EK43" si="9">+SUM(DY7:EJ7)</f>
        <v>219.64312647814876</v>
      </c>
      <c r="EL7" s="573"/>
      <c r="EM7" s="542">
        <f>-[58]StatisticDisc!EH40</f>
        <v>-186.27073945999996</v>
      </c>
      <c r="EN7" s="542">
        <f>-[58]StatisticDisc!EI40</f>
        <v>210.9482022699998</v>
      </c>
      <c r="EO7" s="542">
        <f>-[58]StatisticDisc!EJ40</f>
        <v>-202.55486590899977</v>
      </c>
      <c r="EP7" s="542">
        <f>-[58]StatisticDisc!EK40</f>
        <v>-33.75655914999993</v>
      </c>
      <c r="EQ7" s="542">
        <f>-[58]StatisticDisc!EL40</f>
        <v>-31.673020130000168</v>
      </c>
      <c r="ER7" s="542">
        <f>-[58]StatisticDisc!EM40</f>
        <v>71.144052180000017</v>
      </c>
      <c r="ES7" s="542">
        <f>-[58]StatisticDisc!EN40</f>
        <v>-119.56105703000003</v>
      </c>
      <c r="ET7" s="542">
        <f>-[58]StatisticDisc!EO40</f>
        <v>-31.876559670000006</v>
      </c>
      <c r="EU7" s="542">
        <f>-[58]StatisticDisc!EP40</f>
        <v>134.23342359000003</v>
      </c>
      <c r="EV7" s="542">
        <f>-[58]StatisticDisc!EQ40</f>
        <v>-142.19158091999975</v>
      </c>
      <c r="EW7" s="542">
        <f>-[58]StatisticDisc!ER40</f>
        <v>-78.027104900000495</v>
      </c>
      <c r="EX7" s="542">
        <f>-[58]StatisticDisc!ES40</f>
        <v>51.187342067714326</v>
      </c>
      <c r="EY7" s="542">
        <f t="shared" ref="EY7:EY43" si="10">+SUM(EM7:EX7)</f>
        <v>-358.39846706128594</v>
      </c>
      <c r="EZ7" s="573"/>
      <c r="FA7" s="542">
        <f>-[58]StatisticDisc!ET40</f>
        <v>-121.21735765148537</v>
      </c>
      <c r="FB7" s="542">
        <f>-[58]StatisticDisc!EU40</f>
        <v>-80.514994918917409</v>
      </c>
      <c r="FC7" s="542">
        <f>-[58]StatisticDisc!EV40</f>
        <v>-163.84961544800717</v>
      </c>
      <c r="FD7" s="542">
        <f>-[58]StatisticDisc!EW40</f>
        <v>2.0778976570372834</v>
      </c>
      <c r="FE7" s="542">
        <f>-[58]StatisticDisc!EX40</f>
        <v>-156.41411669974991</v>
      </c>
      <c r="FF7" s="542">
        <f>-[58]StatisticDisc!EY40</f>
        <v>-177.39623408121065</v>
      </c>
      <c r="FG7" s="542">
        <f>-[58]StatisticDisc!EZ40</f>
        <v>34.547268630300778</v>
      </c>
      <c r="FH7" s="542">
        <f>-[58]StatisticDisc!FA40</f>
        <v>-226.41538988353568</v>
      </c>
      <c r="FI7" s="542">
        <f>-[58]StatisticDisc!FB40</f>
        <v>61.648860463471692</v>
      </c>
      <c r="FJ7" s="542">
        <f>-[58]StatisticDisc!FC40</f>
        <v>194.69624743406246</v>
      </c>
      <c r="FK7" s="542">
        <f>-[58]StatisticDisc!FD40</f>
        <v>-57.734768669833102</v>
      </c>
      <c r="FL7" s="542">
        <f>-[58]StatisticDisc!FE40</f>
        <v>-17.007084524974744</v>
      </c>
      <c r="FM7" s="542">
        <f t="shared" ref="FM7:FM43" si="11">+SUM(FA7:FL7)</f>
        <v>-707.57928769284183</v>
      </c>
    </row>
    <row r="8" spans="2:169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</row>
    <row r="9" spans="2:169" ht="15.75" x14ac:dyDescent="0.25">
      <c r="B9" s="689" t="s">
        <v>43</v>
      </c>
      <c r="C9" s="518">
        <f>+SUM(C10:C16)</f>
        <v>1.6689063799999999</v>
      </c>
      <c r="D9" s="518">
        <f t="shared" ref="D9:N9" si="24">+SUM(D10:D16)</f>
        <v>0</v>
      </c>
      <c r="E9" s="518">
        <f t="shared" si="24"/>
        <v>2.4816265499999997</v>
      </c>
      <c r="F9" s="518">
        <f t="shared" si="24"/>
        <v>5.6867516040000003</v>
      </c>
      <c r="G9" s="518">
        <f t="shared" si="24"/>
        <v>0.52631578999999995</v>
      </c>
      <c r="H9" s="518">
        <f t="shared" si="24"/>
        <v>3.97442546</v>
      </c>
      <c r="I9" s="518">
        <f t="shared" si="24"/>
        <v>1.7220610599999999</v>
      </c>
      <c r="J9" s="518">
        <f t="shared" si="24"/>
        <v>0</v>
      </c>
      <c r="K9" s="518">
        <f t="shared" si="24"/>
        <v>2.4828421499999997</v>
      </c>
      <c r="L9" s="518">
        <f t="shared" si="24"/>
        <v>4.728702288</v>
      </c>
      <c r="M9" s="518">
        <f t="shared" si="24"/>
        <v>1.5184742199999999</v>
      </c>
      <c r="N9" s="518">
        <f t="shared" si="24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5">+SUM(R10:R16)</f>
        <v>1.7769086999999999</v>
      </c>
      <c r="S9" s="518">
        <f t="shared" si="25"/>
        <v>2.4840577599999998</v>
      </c>
      <c r="T9" s="518">
        <f t="shared" si="25"/>
        <v>5.7560453650000003</v>
      </c>
      <c r="U9" s="518">
        <f t="shared" si="25"/>
        <v>0.52631578999999995</v>
      </c>
      <c r="V9" s="518">
        <f t="shared" si="25"/>
        <v>5.8431106699999997</v>
      </c>
      <c r="W9" s="518">
        <f t="shared" si="25"/>
        <v>1.83350324</v>
      </c>
      <c r="X9" s="518">
        <f t="shared" si="25"/>
        <v>0</v>
      </c>
      <c r="Y9" s="518">
        <f t="shared" si="25"/>
        <v>2.4852733699999998</v>
      </c>
      <c r="Z9" s="518">
        <f t="shared" si="25"/>
        <v>5.7922474380000013</v>
      </c>
      <c r="AA9" s="518">
        <f t="shared" si="25"/>
        <v>0.52631578999999995</v>
      </c>
      <c r="AB9" s="518">
        <f t="shared" si="25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6">+SUM(AF10:AF16)</f>
        <v>0</v>
      </c>
      <c r="AG9" s="518">
        <f t="shared" si="26"/>
        <v>55.118123190000006</v>
      </c>
      <c r="AH9" s="518">
        <f t="shared" ref="AH9:AP9" si="27">+SUM(AH10:AH16)</f>
        <v>5.829487610000001</v>
      </c>
      <c r="AI9" s="518">
        <f t="shared" si="27"/>
        <v>0.52631578999999995</v>
      </c>
      <c r="AJ9" s="518">
        <f t="shared" si="27"/>
        <v>58.651102640000005</v>
      </c>
      <c r="AK9" s="518">
        <f t="shared" si="27"/>
        <v>1.9521573400000001</v>
      </c>
      <c r="AL9" s="518">
        <f t="shared" si="27"/>
        <v>0</v>
      </c>
      <c r="AM9" s="518">
        <f t="shared" si="27"/>
        <v>55.119394050000004</v>
      </c>
      <c r="AN9" s="518">
        <f t="shared" si="27"/>
        <v>5.8989096300000003</v>
      </c>
      <c r="AO9" s="518">
        <f t="shared" si="27"/>
        <v>0.52631578999999995</v>
      </c>
      <c r="AP9" s="518">
        <f t="shared" si="27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8">+SUM(AT10:AT16)</f>
        <v>820</v>
      </c>
      <c r="AU9" s="518">
        <f t="shared" si="28"/>
        <v>55.120720180000006</v>
      </c>
      <c r="AV9" s="518">
        <f t="shared" si="28"/>
        <v>5.9089643400000007</v>
      </c>
      <c r="AW9" s="518">
        <f t="shared" si="28"/>
        <v>68.626081790000043</v>
      </c>
      <c r="AX9" s="518">
        <f t="shared" si="28"/>
        <v>58.645508540000009</v>
      </c>
      <c r="AY9" s="518">
        <f t="shared" si="28"/>
        <v>2.07849006</v>
      </c>
      <c r="AZ9" s="518">
        <f t="shared" si="28"/>
        <v>41</v>
      </c>
      <c r="BA9" s="518">
        <f t="shared" si="28"/>
        <v>53.087811850000008</v>
      </c>
      <c r="BB9" s="518">
        <f t="shared" si="28"/>
        <v>27.273220579999908</v>
      </c>
      <c r="BC9" s="518">
        <f t="shared" si="28"/>
        <v>41.526315789999998</v>
      </c>
      <c r="BD9" s="518">
        <f t="shared" si="28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9">+SUM(BH10:BH16)</f>
        <v>55.568081929999948</v>
      </c>
      <c r="BI9" s="518">
        <f t="shared" si="29"/>
        <v>60.474158290000027</v>
      </c>
      <c r="BJ9" s="518">
        <f t="shared" si="29"/>
        <v>5.9936376800000009</v>
      </c>
      <c r="BK9" s="518">
        <f t="shared" si="29"/>
        <v>48.057991539999975</v>
      </c>
      <c r="BL9" s="518">
        <f t="shared" si="29"/>
        <v>73.203870790000082</v>
      </c>
      <c r="BM9" s="518">
        <f t="shared" si="29"/>
        <v>2.2129983399999995</v>
      </c>
      <c r="BN9" s="518">
        <f t="shared" si="29"/>
        <v>48.545927000000006</v>
      </c>
      <c r="BO9" s="518">
        <f t="shared" si="29"/>
        <v>60.42889835000004</v>
      </c>
      <c r="BP9" s="518">
        <f t="shared" si="29"/>
        <v>22.768150946999992</v>
      </c>
      <c r="BQ9" s="518">
        <f t="shared" si="29"/>
        <v>41.546886690000001</v>
      </c>
      <c r="BR9" s="518">
        <f t="shared" si="29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0">+SUM(BV10:BV16)</f>
        <v>58.944009929999993</v>
      </c>
      <c r="BW9" s="518">
        <f t="shared" si="30"/>
        <v>89.281997060000023</v>
      </c>
      <c r="BX9" s="518">
        <f t="shared" si="30"/>
        <v>48.032112670000053</v>
      </c>
      <c r="BY9" s="518">
        <f t="shared" si="30"/>
        <v>89.206619809999935</v>
      </c>
      <c r="BZ9" s="518">
        <f t="shared" si="30"/>
        <v>94.651681560000071</v>
      </c>
      <c r="CA9" s="518">
        <f t="shared" si="30"/>
        <v>36.114535020000005</v>
      </c>
      <c r="CB9" s="518">
        <f t="shared" si="30"/>
        <v>88.249555019999946</v>
      </c>
      <c r="CC9" s="518">
        <f t="shared" si="30"/>
        <v>89.09369456000006</v>
      </c>
      <c r="CD9" s="518">
        <f t="shared" si="30"/>
        <v>40.966356309999988</v>
      </c>
      <c r="CE9" s="518">
        <f t="shared" si="30"/>
        <v>89.620230579999927</v>
      </c>
      <c r="CF9" s="518">
        <f t="shared" si="30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1">+SUM(CJ10:CJ16)</f>
        <v>97.400495030000059</v>
      </c>
      <c r="CK9" s="518">
        <f t="shared" si="31"/>
        <v>86.819000140000014</v>
      </c>
      <c r="CL9" s="518">
        <f t="shared" si="31"/>
        <v>39.420681010000003</v>
      </c>
      <c r="CM9" s="518">
        <f t="shared" si="31"/>
        <v>87.521366629999918</v>
      </c>
      <c r="CN9" s="518">
        <f t="shared" si="31"/>
        <v>93.633141040000083</v>
      </c>
      <c r="CO9" s="518">
        <f t="shared" si="31"/>
        <v>34.703872399999966</v>
      </c>
      <c r="CP9" s="518">
        <f t="shared" si="31"/>
        <v>87.784262400000046</v>
      </c>
      <c r="CQ9" s="518">
        <f t="shared" si="31"/>
        <v>88.54036138999993</v>
      </c>
      <c r="CR9" s="518">
        <f t="shared" si="31"/>
        <v>39.797108390000048</v>
      </c>
      <c r="CS9" s="518">
        <f t="shared" si="31"/>
        <v>86.686490009999986</v>
      </c>
      <c r="CT9" s="518">
        <f t="shared" si="31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2">+SUM(CX10:CX16)</f>
        <v>112.98118650000009</v>
      </c>
      <c r="CY9" s="518">
        <f t="shared" si="32"/>
        <v>35.433898869999901</v>
      </c>
      <c r="CZ9" s="518">
        <f t="shared" si="32"/>
        <v>27.441305080000014</v>
      </c>
      <c r="DA9" s="518">
        <f t="shared" si="32"/>
        <v>58.389408160000002</v>
      </c>
      <c r="DB9" s="518">
        <f t="shared" si="32"/>
        <v>14.528321650000091</v>
      </c>
      <c r="DC9" s="518">
        <f t="shared" si="32"/>
        <v>9.548356359999957</v>
      </c>
      <c r="DD9" s="518">
        <f t="shared" si="32"/>
        <v>62.063122430000021</v>
      </c>
      <c r="DE9" s="518">
        <f t="shared" si="32"/>
        <v>9.656161599999967</v>
      </c>
      <c r="DF9" s="518">
        <f t="shared" si="32"/>
        <v>9.4684994699999905</v>
      </c>
      <c r="DG9" s="518">
        <f t="shared" si="32"/>
        <v>61.874667939999981</v>
      </c>
      <c r="DH9" s="518">
        <f t="shared" si="32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3">+SUM(DL10:DL16)</f>
        <v>84.256754120000139</v>
      </c>
      <c r="DM9" s="518">
        <f t="shared" si="33"/>
        <v>32.454422489999949</v>
      </c>
      <c r="DN9" s="518">
        <f t="shared" si="33"/>
        <v>31.609893780000046</v>
      </c>
      <c r="DO9" s="518">
        <f t="shared" si="33"/>
        <v>27.158913079999969</v>
      </c>
      <c r="DP9" s="518">
        <f t="shared" si="33"/>
        <v>16.551032569999975</v>
      </c>
      <c r="DQ9" s="518">
        <f t="shared" si="33"/>
        <v>29.345618450000064</v>
      </c>
      <c r="DR9" s="518">
        <f t="shared" si="33"/>
        <v>17.365782620000004</v>
      </c>
      <c r="DS9" s="518">
        <f t="shared" si="33"/>
        <v>17.053949759999959</v>
      </c>
      <c r="DT9" s="518">
        <f t="shared" si="33"/>
        <v>17.037328419999991</v>
      </c>
      <c r="DU9" s="518">
        <f t="shared" si="33"/>
        <v>17.989148310000058</v>
      </c>
      <c r="DV9" s="518">
        <f t="shared" si="33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4">+SUM(DZ10:DZ16)</f>
        <v>8.1077272799999598</v>
      </c>
      <c r="EA9" s="518">
        <f t="shared" si="34"/>
        <v>7.6856984200000298</v>
      </c>
      <c r="EB9" s="518">
        <f t="shared" si="34"/>
        <v>7.8869677899999777</v>
      </c>
      <c r="EC9" s="518">
        <f t="shared" si="34"/>
        <v>10.10085192999999</v>
      </c>
      <c r="ED9" s="518">
        <f t="shared" si="34"/>
        <v>12.338535775999999</v>
      </c>
      <c r="EE9" s="518">
        <f t="shared" si="34"/>
        <v>8.0000215400000094</v>
      </c>
      <c r="EF9" s="518">
        <f t="shared" si="34"/>
        <v>8.3811056600000136</v>
      </c>
      <c r="EG9" s="518">
        <f t="shared" si="34"/>
        <v>8.330944629999955</v>
      </c>
      <c r="EH9" s="518">
        <f t="shared" si="34"/>
        <v>8.6235662700000724</v>
      </c>
      <c r="EI9" s="518">
        <f t="shared" si="34"/>
        <v>12.878668259999948</v>
      </c>
      <c r="EJ9" s="518">
        <f t="shared" si="34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5">+SUM(EN10:EN16)</f>
        <v>6.1328697999999919</v>
      </c>
      <c r="EO9" s="518">
        <f t="shared" si="35"/>
        <v>6.9870373800000394</v>
      </c>
      <c r="EP9" s="518">
        <f t="shared" si="35"/>
        <v>7.3529948099999745</v>
      </c>
      <c r="EQ9" s="518">
        <f t="shared" si="35"/>
        <v>11.817660770000053</v>
      </c>
      <c r="ER9" s="518">
        <f t="shared" si="35"/>
        <v>11.71027850999999</v>
      </c>
      <c r="ES9" s="518">
        <f t="shared" si="35"/>
        <v>7.1843547899999862</v>
      </c>
      <c r="ET9" s="518">
        <f t="shared" si="35"/>
        <v>7.9833603600000176</v>
      </c>
      <c r="EU9" s="518">
        <f t="shared" si="35"/>
        <v>7.8929246599999843</v>
      </c>
      <c r="EV9" s="518">
        <f t="shared" si="35"/>
        <v>7.8463725199999788</v>
      </c>
      <c r="EW9" s="518">
        <f t="shared" si="35"/>
        <v>26.270666429999988</v>
      </c>
      <c r="EX9" s="518">
        <f t="shared" si="35"/>
        <v>8.6371783000000377</v>
      </c>
      <c r="EY9" s="518">
        <f t="shared" si="10"/>
        <v>117.37527550999999</v>
      </c>
      <c r="EZ9" s="519"/>
      <c r="FA9" s="518">
        <f t="shared" ref="FA9" si="36">+SUM(FA10:FA16)</f>
        <v>6.7128220700000156</v>
      </c>
      <c r="FB9" s="518">
        <f t="shared" ref="FB9:FL9" si="37">+SUM(FB10:FB16)</f>
        <v>6.5842613999999573</v>
      </c>
      <c r="FC9" s="518">
        <f t="shared" si="37"/>
        <v>6.8919205000000501</v>
      </c>
      <c r="FD9" s="518">
        <f t="shared" si="37"/>
        <v>6.5179087499999655</v>
      </c>
      <c r="FE9" s="518">
        <f t="shared" si="37"/>
        <v>11.091567670000011</v>
      </c>
      <c r="FF9" s="518">
        <f t="shared" si="37"/>
        <v>10.939982139999977</v>
      </c>
      <c r="FG9" s="518">
        <f t="shared" si="37"/>
        <v>5.9583807600000114</v>
      </c>
      <c r="FH9" s="518">
        <f t="shared" si="37"/>
        <v>6.4529906299999995</v>
      </c>
      <c r="FI9" s="518">
        <f t="shared" si="37"/>
        <v>5.9487957199999926</v>
      </c>
      <c r="FJ9" s="518">
        <f t="shared" si="37"/>
        <v>6.5041436300000059</v>
      </c>
      <c r="FK9" s="518">
        <f t="shared" si="37"/>
        <v>10.742036060000025</v>
      </c>
      <c r="FL9" s="518">
        <f t="shared" si="37"/>
        <v>11.12684554999997</v>
      </c>
      <c r="FM9" s="518">
        <f t="shared" si="11"/>
        <v>95.471654879999974</v>
      </c>
    </row>
    <row r="10" spans="2:169" ht="15.75" x14ac:dyDescent="0.25">
      <c r="B10" s="695" t="s">
        <v>680</v>
      </c>
      <c r="C10" s="518">
        <f>+'[60]EPS MUESTRA'!Q24</f>
        <v>0</v>
      </c>
      <c r="D10" s="518">
        <f>+'[60]EPS MUESTRA'!R24</f>
        <v>0</v>
      </c>
      <c r="E10" s="518">
        <f>+'[60]EPS MUESTRA'!S24</f>
        <v>2.4670392199999998</v>
      </c>
      <c r="F10" s="518">
        <f>+'[60]EPS MUESTRA'!T24</f>
        <v>4.7146800140000007</v>
      </c>
      <c r="G10" s="518">
        <f>+'[60]EPS MUESTRA'!U24</f>
        <v>0.52631578999999995</v>
      </c>
      <c r="H10" s="518">
        <f>+'[60]EPS MUESTRA'!V24</f>
        <v>3.97442546</v>
      </c>
      <c r="I10" s="518">
        <f>+'[60]EPS MUESTRA'!W24</f>
        <v>0</v>
      </c>
      <c r="J10" s="518">
        <f>+'[60]EPS MUESTRA'!X24</f>
        <v>0</v>
      </c>
      <c r="K10" s="518">
        <f>+'[60]EPS MUESTRA'!Y24</f>
        <v>2.4670392099999998</v>
      </c>
      <c r="L10" s="518">
        <f>+'[60]EPS MUESTRA'!Z24</f>
        <v>4.7147575880000003</v>
      </c>
      <c r="M10" s="518">
        <f>+'[60]EPS MUESTRA'!AA24</f>
        <v>0.52631578999999995</v>
      </c>
      <c r="N10" s="518">
        <f>+'[60]EPS MUESTRA'!AB24</f>
        <v>4.0389791300000004</v>
      </c>
      <c r="O10" s="518">
        <f t="shared" si="0"/>
        <v>23.429552202000004</v>
      </c>
      <c r="P10" s="519"/>
      <c r="Q10" s="518">
        <f>+'[60]EPS MUESTRA'!AC24</f>
        <v>0</v>
      </c>
      <c r="R10" s="518">
        <f>+'[60]EPS MUESTRA'!AD24</f>
        <v>0</v>
      </c>
      <c r="S10" s="518">
        <f>+'[60]EPS MUESTRA'!AE24</f>
        <v>2.4670392099999998</v>
      </c>
      <c r="T10" s="518">
        <f>+'[60]EPS MUESTRA'!AF24</f>
        <v>4.7146901850000003</v>
      </c>
      <c r="U10" s="518">
        <f>+'[60]EPS MUESTRA'!AG24</f>
        <v>0.52631578999999995</v>
      </c>
      <c r="V10" s="518">
        <f>+'[60]EPS MUESTRA'!AH24</f>
        <v>5.8431106699999997</v>
      </c>
      <c r="W10" s="518">
        <f>+'[60]EPS MUESTRA'!AI24</f>
        <v>0</v>
      </c>
      <c r="X10" s="518">
        <f>+'[60]EPS MUESTRA'!AJ24</f>
        <v>0</v>
      </c>
      <c r="Y10" s="518">
        <f>+'[60]EPS MUESTRA'!AK24</f>
        <v>2.4670392099999998</v>
      </c>
      <c r="Z10" s="518">
        <f>+'[60]EPS MUESTRA'!AL24</f>
        <v>4.7144785280000008</v>
      </c>
      <c r="AA10" s="518">
        <f>+'[60]EPS MUESTRA'!AM24</f>
        <v>0.52631578999999995</v>
      </c>
      <c r="AB10" s="518">
        <f>+'[60]EPS MUESTRA'!AN24</f>
        <v>5.8989596999999998</v>
      </c>
      <c r="AC10" s="518">
        <f t="shared" si="1"/>
        <v>27.157949082999998</v>
      </c>
      <c r="AD10" s="519"/>
      <c r="AE10" s="518">
        <f>+'[60]EPS MUESTRA'!AO24</f>
        <v>0</v>
      </c>
      <c r="AF10" s="518">
        <f>+'[60]EPS MUESTRA'!AP24</f>
        <v>0</v>
      </c>
      <c r="AG10" s="518">
        <f>+'[60]EPS MUESTRA'!AQ24</f>
        <v>2.4670392099999998</v>
      </c>
      <c r="AH10" s="518">
        <f>+'[60]EPS MUESTRA'!AR24</f>
        <v>4.7140359000000007</v>
      </c>
      <c r="AI10" s="518">
        <f>+'[60]EPS MUESTRA'!AS24</f>
        <v>0.52631578999999995</v>
      </c>
      <c r="AJ10" s="518">
        <f>+'[60]EPS MUESTRA'!AT24</f>
        <v>6.0195236899999998</v>
      </c>
      <c r="AK10" s="518">
        <f>+'[60]EPS MUESTRA'!AU24</f>
        <v>0</v>
      </c>
      <c r="AL10" s="518">
        <f>+'[60]EPS MUESTRA'!AV24</f>
        <v>0</v>
      </c>
      <c r="AM10" s="518">
        <f>+'[60]EPS MUESTRA'!AW24</f>
        <v>2.4670392099999998</v>
      </c>
      <c r="AN10" s="518">
        <f>+'[60]EPS MUESTRA'!AX24</f>
        <v>4.7444961100000009</v>
      </c>
      <c r="AO10" s="518">
        <f>+'[60]EPS MUESTRA'!AY24</f>
        <v>0.52631578999999995</v>
      </c>
      <c r="AP10" s="518">
        <f>+'[60]EPS MUESTRA'!AZ24</f>
        <v>6.01392959</v>
      </c>
      <c r="AQ10" s="518">
        <f t="shared" si="2"/>
        <v>27.478695290000001</v>
      </c>
      <c r="AR10" s="519"/>
      <c r="AS10" s="518">
        <f>+'[60]EPS MUESTRA'!BA24</f>
        <v>0</v>
      </c>
      <c r="AT10" s="518">
        <f>+'[60]EPS MUESTRA'!BB24</f>
        <v>0</v>
      </c>
      <c r="AU10" s="518">
        <f>+'[60]EPS MUESTRA'!BC24</f>
        <v>2.4670392200000002</v>
      </c>
      <c r="AV10" s="518">
        <f>+'[60]EPS MUESTRA'!BD24</f>
        <v>4.7142656600000006</v>
      </c>
      <c r="AW10" s="518">
        <f>+'[60]EPS MUESTRA'!BE24</f>
        <v>0.52631578999999995</v>
      </c>
      <c r="AX10" s="518">
        <f>+'[60]EPS MUESTRA'!BF24</f>
        <v>6.01392959</v>
      </c>
      <c r="AY10" s="518">
        <f>+'[60]EPS MUESTRA'!BG24</f>
        <v>0</v>
      </c>
      <c r="AZ10" s="518">
        <f>+'[60]EPS MUESTRA'!BH24</f>
        <v>0</v>
      </c>
      <c r="BA10" s="518">
        <f>+'[60]EPS MUESTRA'!BI24</f>
        <v>0.43286002000000001</v>
      </c>
      <c r="BB10" s="518">
        <f>+'[60]EPS MUESTRA'!BJ24</f>
        <v>4.7143114900000009</v>
      </c>
      <c r="BC10" s="518">
        <f>+'[60]EPS MUESTRA'!BK24</f>
        <v>0.52631578999999995</v>
      </c>
      <c r="BD10" s="518">
        <f>+'[60]EPS MUESTRA'!BL24</f>
        <v>6.01392959</v>
      </c>
      <c r="BE10" s="518">
        <f t="shared" si="3"/>
        <v>25.408967149999999</v>
      </c>
      <c r="BF10" s="519"/>
      <c r="BG10" s="518">
        <f>+'[60]EPS MUESTRA'!BM24</f>
        <v>0</v>
      </c>
      <c r="BH10" s="518">
        <f>+'[60]EPS MUESTRA'!BN24</f>
        <v>0</v>
      </c>
      <c r="BI10" s="518">
        <f>+'[60]EPS MUESTRA'!BO24</f>
        <v>0.43286002000000001</v>
      </c>
      <c r="BJ10" s="518">
        <f>+'[60]EPS MUESTRA'!BP24</f>
        <v>4.7141802700000008</v>
      </c>
      <c r="BK10" s="518">
        <f>+'[60]EPS MUESTRA'!BQ24</f>
        <v>0.52631578999999995</v>
      </c>
      <c r="BL10" s="518">
        <f>+'[60]EPS MUESTRA'!BR24</f>
        <v>6.01392959</v>
      </c>
      <c r="BM10" s="518">
        <f>+'[60]EPS MUESTRA'!BS24</f>
        <v>0</v>
      </c>
      <c r="BN10" s="518">
        <f>+'[60]EPS MUESTRA'!BT24</f>
        <v>0</v>
      </c>
      <c r="BO10" s="518">
        <f>+'[60]EPS MUESTRA'!BU24</f>
        <v>0.43286002000000001</v>
      </c>
      <c r="BP10" s="518">
        <f>+'[60]EPS MUESTRA'!BV24</f>
        <v>6.2203819870000006</v>
      </c>
      <c r="BQ10" s="518">
        <f>+'[60]EPS MUESTRA'!BW24</f>
        <v>0.52631578999999995</v>
      </c>
      <c r="BR10" s="518">
        <f>+'[60]EPS MUESTRA'!BX24</f>
        <v>6.01392959</v>
      </c>
      <c r="BS10" s="518">
        <f t="shared" si="4"/>
        <v>24.880773057000003</v>
      </c>
      <c r="BT10" s="519"/>
      <c r="BU10" s="518">
        <f>+'[60]EPS MUESTRA'!BY24</f>
        <v>0</v>
      </c>
      <c r="BV10" s="518">
        <f>+'[60]EPS MUESTRA'!BZ24</f>
        <v>0</v>
      </c>
      <c r="BW10" s="518">
        <f>+'[60]EPS MUESTRA'!CA24</f>
        <v>0.43286002000000001</v>
      </c>
      <c r="BX10" s="518">
        <f>+'[60]EPS MUESTRA'!CB24</f>
        <v>4.7142593400000008</v>
      </c>
      <c r="BY10" s="518">
        <f>+'[60]EPS MUESTRA'!CC24</f>
        <v>0.52631578999999995</v>
      </c>
      <c r="BZ10" s="518">
        <f>+'[60]EPS MUESTRA'!CD24</f>
        <v>6.01392959</v>
      </c>
      <c r="CA10" s="518">
        <f>+'[60]EPS MUESTRA'!CE24</f>
        <v>0</v>
      </c>
      <c r="CB10" s="518">
        <f>+'[60]EPS MUESTRA'!CF24</f>
        <v>0</v>
      </c>
      <c r="CC10" s="518">
        <f>+'[60]EPS MUESTRA'!CG24</f>
        <v>0.43286002000000001</v>
      </c>
      <c r="CD10" s="518">
        <f>+'[60]EPS MUESTRA'!CH24</f>
        <v>4.7142593400000008</v>
      </c>
      <c r="CE10" s="518">
        <f>+'[60]EPS MUESTRA'!CI24</f>
        <v>0.52631578999999995</v>
      </c>
      <c r="CF10" s="518">
        <f>+'[60]EPS MUESTRA'!CJ24</f>
        <v>6.01392959</v>
      </c>
      <c r="CG10" s="518">
        <f t="shared" si="5"/>
        <v>23.374729480000003</v>
      </c>
      <c r="CH10" s="519"/>
      <c r="CI10" s="518">
        <f>+'[60]EPS MUESTRA'!CK24</f>
        <v>0</v>
      </c>
      <c r="CJ10" s="518">
        <f>+'[60]EPS MUESTRA'!CL24</f>
        <v>0</v>
      </c>
      <c r="CK10" s="518">
        <f>+'[60]EPS MUESTRA'!CM24</f>
        <v>0.43286002000000001</v>
      </c>
      <c r="CL10" s="518">
        <f>+'[60]EPS MUESTRA'!CN24</f>
        <v>4.7142593400000008</v>
      </c>
      <c r="CM10" s="518">
        <f>+'[60]EPS MUESTRA'!CO24</f>
        <v>0.52631578999999995</v>
      </c>
      <c r="CN10" s="518">
        <f>+'[60]EPS MUESTRA'!CP24</f>
        <v>6.01392959</v>
      </c>
      <c r="CO10" s="518">
        <f>+'[60]EPS MUESTRA'!CQ24</f>
        <v>0</v>
      </c>
      <c r="CP10" s="518">
        <f>+'[60]EPS MUESTRA'!CR24</f>
        <v>0</v>
      </c>
      <c r="CQ10" s="518">
        <f>+'[60]EPS MUESTRA'!CS24</f>
        <v>0.43286002000000001</v>
      </c>
      <c r="CR10" s="518">
        <f>+'[60]EPS MUESTRA'!CT24</f>
        <v>4.7142592699999994</v>
      </c>
      <c r="CS10" s="518">
        <f>+'[60]EPS MUESTRA'!CU24</f>
        <v>0.52631578999999995</v>
      </c>
      <c r="CT10" s="518">
        <f>+'[60]EPS MUESTRA'!CV24</f>
        <v>6.01392959</v>
      </c>
      <c r="CU10" s="518">
        <f t="shared" si="6"/>
        <v>23.374729409999997</v>
      </c>
      <c r="CV10" s="519"/>
      <c r="CW10" s="518">
        <f>+'[60]EPS MUESTRA'!CW24</f>
        <v>0</v>
      </c>
      <c r="CX10" s="518">
        <f>+'[60]EPS MUESTRA'!CX24</f>
        <v>0</v>
      </c>
      <c r="CY10" s="518">
        <f>+'[60]EPS MUESTRA'!CY24</f>
        <v>0.43286002000000001</v>
      </c>
      <c r="CZ10" s="518">
        <f>+'[60]EPS MUESTRA'!CZ24</f>
        <v>5.578698E-2</v>
      </c>
      <c r="DA10" s="518">
        <f>+'[60]EPS MUESTRA'!DA24</f>
        <v>0.52631578999999995</v>
      </c>
      <c r="DB10" s="518">
        <f>+'[60]EPS MUESTRA'!DB24</f>
        <v>6.01392959</v>
      </c>
      <c r="DC10" s="518">
        <f>+'[60]EPS MUESTRA'!DC24</f>
        <v>0</v>
      </c>
      <c r="DD10" s="518">
        <f>+'[60]EPS MUESTRA'!DD24</f>
        <v>0</v>
      </c>
      <c r="DE10" s="518">
        <f>+'[60]EPS MUESTRA'!DE24</f>
        <v>0.43286002000000001</v>
      </c>
      <c r="DF10" s="518">
        <f>+'[60]EPS MUESTRA'!DF24</f>
        <v>5.578698E-2</v>
      </c>
      <c r="DG10" s="518">
        <f>+'[60]EPS MUESTRA'!DG24</f>
        <v>0.52631578999999995</v>
      </c>
      <c r="DH10" s="518">
        <f>+'[60]EPS MUESTRA'!DH24</f>
        <v>6.01392959</v>
      </c>
      <c r="DI10" s="518">
        <f t="shared" si="7"/>
        <v>14.057784760000001</v>
      </c>
      <c r="DJ10" s="519"/>
      <c r="DK10" s="518">
        <f>+'[60]EPS MUESTRA'!DI24</f>
        <v>0</v>
      </c>
      <c r="DL10" s="518">
        <f>+'[60]EPS MUESTRA'!DJ24</f>
        <v>0</v>
      </c>
      <c r="DM10" s="518">
        <f>+'[60]EPS MUESTRA'!DK24</f>
        <v>0.43286002000000001</v>
      </c>
      <c r="DN10" s="518">
        <f>+'[60]EPS MUESTRA'!DL24</f>
        <v>5.578698E-2</v>
      </c>
      <c r="DO10" s="518">
        <f>+'[60]EPS MUESTRA'!DM24</f>
        <v>0.52631578999999995</v>
      </c>
      <c r="DP10" s="518">
        <f>+'[60]EPS MUESTRA'!DN24</f>
        <v>6.01392959</v>
      </c>
      <c r="DQ10" s="518">
        <f>+'[60]EPS MUESTRA'!DO24</f>
        <v>0</v>
      </c>
      <c r="DR10" s="518">
        <f>+'[60]EPS MUESTRA'!DP24</f>
        <v>0</v>
      </c>
      <c r="DS10" s="518">
        <f>+'[60]EPS MUESTRA'!DQ24</f>
        <v>0.43286002000000001</v>
      </c>
      <c r="DT10" s="518">
        <f>+'[60]EPS MUESTRA'!DR24</f>
        <v>5.578698E-2</v>
      </c>
      <c r="DU10" s="518">
        <f>+'[60]EPS MUESTRA'!DS24</f>
        <v>0.52631577000000007</v>
      </c>
      <c r="DV10" s="518">
        <f>+'[60]EPS MUESTRA'!DT24</f>
        <v>6.01392959</v>
      </c>
      <c r="DW10" s="518">
        <f t="shared" si="8"/>
        <v>14.057784739999999</v>
      </c>
      <c r="DX10" s="519"/>
      <c r="DY10" s="518">
        <f>+'[60]EPS MUESTRA'!DU24</f>
        <v>0</v>
      </c>
      <c r="DZ10" s="518">
        <f>+'[60]EPS MUESTRA'!DV24</f>
        <v>0</v>
      </c>
      <c r="EA10" s="518">
        <f>+'[60]EPS MUESTRA'!DW24</f>
        <v>0.43286002000000001</v>
      </c>
      <c r="EB10" s="518">
        <f>+'[60]EPS MUESTRA'!DX24</f>
        <v>5.578698E-2</v>
      </c>
      <c r="EC10" s="518">
        <f>+'[60]EPS MUESTRA'!DY24</f>
        <v>0</v>
      </c>
      <c r="ED10" s="518">
        <f>+'[60]EPS MUESTRA'!DZ24</f>
        <v>6.0139295860000015</v>
      </c>
      <c r="EE10" s="518">
        <f>+'[60]EPS MUESTRA'!EA24</f>
        <v>0</v>
      </c>
      <c r="EF10" s="518">
        <f>+'[60]EPS MUESTRA'!EB24</f>
        <v>0</v>
      </c>
      <c r="EG10" s="518">
        <f>+'[60]EPS MUESTRA'!EC24</f>
        <v>0.43286002000000001</v>
      </c>
      <c r="EH10" s="518">
        <f>+'[60]EPS MUESTRA'!ED24</f>
        <v>5.578698E-2</v>
      </c>
      <c r="EI10" s="518">
        <f>+'[60]EPS MUESTRA'!EE24</f>
        <v>0</v>
      </c>
      <c r="EJ10" s="518">
        <f>+'[60]EPS MUESTRA'!EF24</f>
        <v>15.77002703</v>
      </c>
      <c r="EK10" s="518">
        <f t="shared" si="9"/>
        <v>22.761250616000002</v>
      </c>
      <c r="EL10" s="519"/>
      <c r="EM10" s="518">
        <f>+'[60]EPS MUESTRA'!EG24</f>
        <v>0</v>
      </c>
      <c r="EN10" s="518">
        <f>+'[60]EPS MUESTRA'!EH24</f>
        <v>0</v>
      </c>
      <c r="EO10" s="518">
        <f>+'[60]EPS MUESTRA'!EI24</f>
        <v>0.43286002000000001</v>
      </c>
      <c r="EP10" s="518">
        <f>+'[60]EPS MUESTRA'!EJ24</f>
        <v>5.578698E-2</v>
      </c>
      <c r="EQ10" s="518">
        <f>+'[60]EPS MUESTRA'!EK24</f>
        <v>0</v>
      </c>
      <c r="ER10" s="518">
        <f>+'[60]EPS MUESTRA'!EL24</f>
        <v>5.0383198999999994</v>
      </c>
      <c r="ES10" s="518">
        <f>+'[60]EPS MUESTRA'!EM24</f>
        <v>0</v>
      </c>
      <c r="ET10" s="518">
        <f>+'[60]EPS MUESTRA'!EN24</f>
        <v>0</v>
      </c>
      <c r="EU10" s="518">
        <f>+'[60]EPS MUESTRA'!EO24</f>
        <v>0.43286002000000001</v>
      </c>
      <c r="EV10" s="518">
        <f>+'[60]EPS MUESTRA'!EP24</f>
        <v>5.578698E-2</v>
      </c>
      <c r="EW10" s="518">
        <f>+'[60]EPS MUESTRA'!EQ24</f>
        <v>0</v>
      </c>
      <c r="EX10" s="518">
        <f>+'[60]EPS MUESTRA'!ER24</f>
        <v>5.0383198299999998</v>
      </c>
      <c r="EY10" s="518">
        <f t="shared" si="10"/>
        <v>11.053933729999999</v>
      </c>
      <c r="EZ10" s="519"/>
      <c r="FA10" s="518">
        <f>+'[60]EPS MUESTRA'!ES24</f>
        <v>0</v>
      </c>
      <c r="FB10" s="518">
        <f>+'[60]EPS MUESTRA'!ET24</f>
        <v>0</v>
      </c>
      <c r="FC10" s="518">
        <f>+'[60]EPS MUESTRA'!EU24</f>
        <v>0.43286025</v>
      </c>
      <c r="FD10" s="518">
        <f>+'[60]EPS MUESTRA'!EV24</f>
        <v>5.578698E-2</v>
      </c>
      <c r="FE10" s="518">
        <f>+'[60]EPS MUESTRA'!EW24</f>
        <v>0</v>
      </c>
      <c r="FF10" s="518">
        <f>+'[60]EPS MUESTRA'!EX24</f>
        <v>5.0383198299999998</v>
      </c>
      <c r="FG10" s="518">
        <f>+'[60]EPS MUESTRA'!EY24</f>
        <v>0</v>
      </c>
      <c r="FH10" s="518">
        <f>+'[60]EPS MUESTRA'!EZ24</f>
        <v>0</v>
      </c>
      <c r="FI10" s="518">
        <f>+'[60]EPS MUESTRA'!FA24</f>
        <v>0</v>
      </c>
      <c r="FJ10" s="518">
        <f>+'[60]EPS MUESTRA'!FB24</f>
        <v>5.578698E-2</v>
      </c>
      <c r="FK10" s="518">
        <f>+'[60]EPS MUESTRA'!FC24</f>
        <v>0</v>
      </c>
      <c r="FL10" s="518">
        <f>+'[60]EPS MUESTRA'!FD24</f>
        <v>5.0541690499999996</v>
      </c>
      <c r="FM10" s="518">
        <f t="shared" si="11"/>
        <v>10.63692309</v>
      </c>
    </row>
    <row r="11" spans="2:169" ht="15.75" x14ac:dyDescent="0.25">
      <c r="B11" s="695" t="s">
        <v>37</v>
      </c>
      <c r="C11" s="518">
        <f>+'[60]EPS MUESTRA'!Q31</f>
        <v>0</v>
      </c>
      <c r="D11" s="518">
        <f>+'[60]EPS MUESTRA'!R31</f>
        <v>0</v>
      </c>
      <c r="E11" s="518">
        <f>+'[60]EPS MUESTRA'!S31</f>
        <v>1.4587329999999999E-2</v>
      </c>
      <c r="F11" s="518">
        <f>+'[60]EPS MUESTRA'!T31</f>
        <v>1.318647E-2</v>
      </c>
      <c r="G11" s="518">
        <f>+'[60]EPS MUESTRA'!U31</f>
        <v>0</v>
      </c>
      <c r="H11" s="518">
        <f>+'[60]EPS MUESTRA'!V31</f>
        <v>0</v>
      </c>
      <c r="I11" s="518">
        <f>+'[60]EPS MUESTRA'!W31</f>
        <v>0</v>
      </c>
      <c r="J11" s="518">
        <f>+'[60]EPS MUESTRA'!X31</f>
        <v>0</v>
      </c>
      <c r="K11" s="518">
        <f>+'[60]EPS MUESTRA'!Y31</f>
        <v>1.5802940000000001E-2</v>
      </c>
      <c r="L11" s="518">
        <f>+'[60]EPS MUESTRA'!Z31</f>
        <v>1.3944700000000001E-2</v>
      </c>
      <c r="M11" s="518">
        <f>+'[60]EPS MUESTRA'!AA31</f>
        <v>0</v>
      </c>
      <c r="N11" s="518">
        <f>+'[60]EPS MUESTRA'!AB31</f>
        <v>0</v>
      </c>
      <c r="O11" s="518">
        <f t="shared" si="0"/>
        <v>5.7521440000000007E-2</v>
      </c>
      <c r="P11" s="519"/>
      <c r="Q11" s="518">
        <f>+'[60]EPS MUESTRA'!AC31</f>
        <v>0</v>
      </c>
      <c r="R11" s="518">
        <f>+'[60]EPS MUESTRA'!AD31</f>
        <v>0</v>
      </c>
      <c r="S11" s="518">
        <f>+'[60]EPS MUESTRA'!AE31</f>
        <v>1.7018549999999997E-2</v>
      </c>
      <c r="T11" s="518">
        <f>+'[60]EPS MUESTRA'!AF31</f>
        <v>1.476885E-2</v>
      </c>
      <c r="U11" s="518">
        <f>+'[60]EPS MUESTRA'!AG31</f>
        <v>0</v>
      </c>
      <c r="V11" s="518">
        <f>+'[60]EPS MUESTRA'!AH31</f>
        <v>0</v>
      </c>
      <c r="W11" s="518">
        <f>+'[60]EPS MUESTRA'!AI31</f>
        <v>0</v>
      </c>
      <c r="X11" s="518">
        <f>+'[60]EPS MUESTRA'!AJ31</f>
        <v>0</v>
      </c>
      <c r="Y11" s="518">
        <f>+'[60]EPS MUESTRA'!AK31</f>
        <v>1.8234159999999999E-2</v>
      </c>
      <c r="Z11" s="518">
        <f>+'[60]EPS MUESTRA'!AL31</f>
        <v>1.5560040000000001E-2</v>
      </c>
      <c r="AA11" s="518">
        <f>+'[60]EPS MUESTRA'!AM31</f>
        <v>0</v>
      </c>
      <c r="AB11" s="518">
        <f>+'[60]EPS MUESTRA'!AN31</f>
        <v>0</v>
      </c>
      <c r="AC11" s="518">
        <f t="shared" si="1"/>
        <v>6.558159999999999E-2</v>
      </c>
      <c r="AD11" s="519"/>
      <c r="AE11" s="518">
        <f>+'[60]EPS MUESTRA'!AO31</f>
        <v>0</v>
      </c>
      <c r="AF11" s="518">
        <f>+'[60]EPS MUESTRA'!AP31</f>
        <v>0</v>
      </c>
      <c r="AG11" s="518">
        <f>+'[60]EPS MUESTRA'!AQ31</f>
        <v>1.950503E-2</v>
      </c>
      <c r="AH11" s="518">
        <f>+'[60]EPS MUESTRA'!AR31</f>
        <v>1.638419E-2</v>
      </c>
      <c r="AI11" s="518">
        <f>+'[60]EPS MUESTRA'!AS31</f>
        <v>0</v>
      </c>
      <c r="AJ11" s="518">
        <f>+'[60]EPS MUESTRA'!AT31</f>
        <v>0</v>
      </c>
      <c r="AK11" s="518">
        <f>+'[60]EPS MUESTRA'!AU31</f>
        <v>0</v>
      </c>
      <c r="AL11" s="518">
        <f>+'[60]EPS MUESTRA'!AV31</f>
        <v>0</v>
      </c>
      <c r="AM11" s="518">
        <f>+'[60]EPS MUESTRA'!AW31</f>
        <v>2.0775890000000002E-2</v>
      </c>
      <c r="AN11" s="518">
        <f>+'[60]EPS MUESTRA'!AX31</f>
        <v>1.7208350000000001E-2</v>
      </c>
      <c r="AO11" s="518">
        <f>+'[60]EPS MUESTRA'!AY31</f>
        <v>0</v>
      </c>
      <c r="AP11" s="518">
        <f>+'[60]EPS MUESTRA'!AZ31</f>
        <v>0</v>
      </c>
      <c r="AQ11" s="518">
        <f t="shared" si="2"/>
        <v>7.3873460000000002E-2</v>
      </c>
      <c r="AR11" s="519"/>
      <c r="AS11" s="518">
        <f>+'[60]EPS MUESTRA'!BA31</f>
        <v>0</v>
      </c>
      <c r="AT11" s="518">
        <f>+'[60]EPS MUESTRA'!BB31</f>
        <v>0</v>
      </c>
      <c r="AU11" s="518">
        <f>+'[60]EPS MUESTRA'!BC31</f>
        <v>2.2102009999999998E-2</v>
      </c>
      <c r="AV11" s="518">
        <f>+'[60]EPS MUESTRA'!BD31</f>
        <v>1.80325E-2</v>
      </c>
      <c r="AW11" s="518">
        <f>+'[60]EPS MUESTRA'!BE31</f>
        <v>0</v>
      </c>
      <c r="AX11" s="518">
        <f>+'[60]EPS MUESTRA'!BF31</f>
        <v>0</v>
      </c>
      <c r="AY11" s="518">
        <f>+'[60]EPS MUESTRA'!BG31</f>
        <v>0</v>
      </c>
      <c r="AZ11" s="518">
        <f>+'[60]EPS MUESTRA'!BH31</f>
        <v>0</v>
      </c>
      <c r="BA11" s="518">
        <f>+'[60]EPS MUESTRA'!BI31</f>
        <v>2.3372880000000002E-2</v>
      </c>
      <c r="BB11" s="518">
        <f>+'[60]EPS MUESTRA'!BJ31</f>
        <v>1.8856660000000001E-2</v>
      </c>
      <c r="BC11" s="518">
        <f>+'[60]EPS MUESTRA'!BK31</f>
        <v>0</v>
      </c>
      <c r="BD11" s="518">
        <f>+'[60]EPS MUESTRA'!BL31</f>
        <v>0</v>
      </c>
      <c r="BE11" s="518">
        <f t="shared" si="3"/>
        <v>8.2364049999999994E-2</v>
      </c>
      <c r="BF11" s="519"/>
      <c r="BG11" s="518">
        <f>+'[60]EPS MUESTRA'!BM31</f>
        <v>0</v>
      </c>
      <c r="BH11" s="518">
        <f>+'[60]EPS MUESTRA'!BN31</f>
        <v>0</v>
      </c>
      <c r="BI11" s="518">
        <f>+'[60]EPS MUESTRA'!BO31</f>
        <v>2.4754249999999998E-2</v>
      </c>
      <c r="BJ11" s="518">
        <f>+'[60]EPS MUESTRA'!BP31</f>
        <v>1.971378E-2</v>
      </c>
      <c r="BK11" s="518">
        <f>+'[60]EPS MUESTRA'!BQ31</f>
        <v>0</v>
      </c>
      <c r="BL11" s="518">
        <f>+'[60]EPS MUESTRA'!BR31</f>
        <v>0</v>
      </c>
      <c r="BM11" s="518">
        <f>+'[60]EPS MUESTRA'!BS31</f>
        <v>0</v>
      </c>
      <c r="BN11" s="518">
        <f>+'[60]EPS MUESTRA'!BT31</f>
        <v>0</v>
      </c>
      <c r="BO11" s="518">
        <f>+'[60]EPS MUESTRA'!BU31</f>
        <v>2.608038E-2</v>
      </c>
      <c r="BP11" s="518">
        <f>+'[60]EPS MUESTRA'!BV31</f>
        <v>0</v>
      </c>
      <c r="BQ11" s="518">
        <f>+'[60]EPS MUESTRA'!BW31</f>
        <v>2.0570900000000003E-2</v>
      </c>
      <c r="BR11" s="518">
        <f>+'[60]EPS MUESTRA'!BX31</f>
        <v>0</v>
      </c>
      <c r="BS11" s="518">
        <f t="shared" si="4"/>
        <v>9.1119310000000009E-2</v>
      </c>
      <c r="BT11" s="519"/>
      <c r="BU11" s="518">
        <f>+'[60]EPS MUESTRA'!BY31</f>
        <v>0</v>
      </c>
      <c r="BV11" s="518">
        <f>+'[60]EPS MUESTRA'!BZ31</f>
        <v>0</v>
      </c>
      <c r="BW11" s="518">
        <f>+'[60]EPS MUESTRA'!CA31</f>
        <v>2.746175E-2</v>
      </c>
      <c r="BX11" s="518">
        <f>+'[60]EPS MUESTRA'!CB31</f>
        <v>2.1460990000000003E-2</v>
      </c>
      <c r="BY11" s="518">
        <f>+'[60]EPS MUESTRA'!CC31</f>
        <v>0</v>
      </c>
      <c r="BZ11" s="518">
        <f>+'[60]EPS MUESTRA'!CD31</f>
        <v>0</v>
      </c>
      <c r="CA11" s="518">
        <f>+'[60]EPS MUESTRA'!CE31</f>
        <v>0</v>
      </c>
      <c r="CB11" s="518">
        <f>+'[60]EPS MUESTRA'!CF31</f>
        <v>0</v>
      </c>
      <c r="CC11" s="518">
        <f>+'[60]EPS MUESTRA'!CG31</f>
        <v>2.884314E-2</v>
      </c>
      <c r="CD11" s="518">
        <f>+'[60]EPS MUESTRA'!CH31</f>
        <v>2.2318349999999997E-2</v>
      </c>
      <c r="CE11" s="518">
        <f>+'[60]EPS MUESTRA'!CI31</f>
        <v>0</v>
      </c>
      <c r="CF11" s="518">
        <f>+'[60]EPS MUESTRA'!CJ31</f>
        <v>0</v>
      </c>
      <c r="CG11" s="518">
        <f t="shared" si="5"/>
        <v>0.10008423000000001</v>
      </c>
      <c r="CH11" s="519"/>
      <c r="CI11" s="518">
        <f>+'[60]EPS MUESTRA'!CK31</f>
        <v>0</v>
      </c>
      <c r="CJ11" s="518">
        <f>+'[60]EPS MUESTRA'!CL31</f>
        <v>0</v>
      </c>
      <c r="CK11" s="518">
        <f>+'[60]EPS MUESTRA'!CM31</f>
        <v>3.0224499999999998E-2</v>
      </c>
      <c r="CL11" s="518">
        <f>+'[60]EPS MUESTRA'!CN31</f>
        <v>0</v>
      </c>
      <c r="CM11" s="518">
        <f>+'[60]EPS MUESTRA'!CO31</f>
        <v>0</v>
      </c>
      <c r="CN11" s="518">
        <f>+'[60]EPS MUESTRA'!CP31</f>
        <v>0</v>
      </c>
      <c r="CO11" s="518">
        <f>+'[60]EPS MUESTRA'!CQ31</f>
        <v>0</v>
      </c>
      <c r="CP11" s="518">
        <f>+'[60]EPS MUESTRA'!CR31</f>
        <v>0</v>
      </c>
      <c r="CQ11" s="518">
        <f>+'[60]EPS MUESTRA'!CS31</f>
        <v>3.1605870000000001E-2</v>
      </c>
      <c r="CR11" s="518">
        <f>+'[60]EPS MUESTRA'!CT31</f>
        <v>0</v>
      </c>
      <c r="CS11" s="518">
        <f>+'[60]EPS MUESTRA'!CU31</f>
        <v>0</v>
      </c>
      <c r="CT11" s="518">
        <f>+'[60]EPS MUESTRA'!CV31</f>
        <v>0</v>
      </c>
      <c r="CU11" s="518">
        <f t="shared" si="6"/>
        <v>6.1830369999999996E-2</v>
      </c>
      <c r="CV11" s="519"/>
      <c r="CW11" s="518">
        <f>+'[60]EPS MUESTRA'!CW31</f>
        <v>0</v>
      </c>
      <c r="CX11" s="518">
        <f>+'[60]EPS MUESTRA'!CX31</f>
        <v>0</v>
      </c>
      <c r="CY11" s="518">
        <f>+'[60]EPS MUESTRA'!CY31</f>
        <v>3.3042509999999997E-2</v>
      </c>
      <c r="CZ11" s="518">
        <f>+'[60]EPS MUESTRA'!CZ31</f>
        <v>0</v>
      </c>
      <c r="DA11" s="518">
        <f>+'[60]EPS MUESTRA'!DA31</f>
        <v>0</v>
      </c>
      <c r="DB11" s="518">
        <f>+'[60]EPS MUESTRA'!DB31</f>
        <v>0</v>
      </c>
      <c r="DC11" s="518">
        <f>+'[60]EPS MUESTRA'!DC31</f>
        <v>0</v>
      </c>
      <c r="DD11" s="518">
        <f>+'[60]EPS MUESTRA'!DD31</f>
        <v>0</v>
      </c>
      <c r="DE11" s="518">
        <f>+'[60]EPS MUESTRA'!DE31</f>
        <v>3.4479139999999998E-2</v>
      </c>
      <c r="DF11" s="518">
        <f>+'[60]EPS MUESTRA'!DF31</f>
        <v>0</v>
      </c>
      <c r="DG11" s="518">
        <f>+'[60]EPS MUESTRA'!DG31</f>
        <v>0</v>
      </c>
      <c r="DH11" s="518">
        <f>+'[60]EPS MUESTRA'!DH31</f>
        <v>0</v>
      </c>
      <c r="DI11" s="518">
        <f t="shared" si="7"/>
        <v>6.7521649999999989E-2</v>
      </c>
      <c r="DJ11" s="519"/>
      <c r="DK11" s="518">
        <f>+'[60]EPS MUESTRA'!DI31</f>
        <v>0</v>
      </c>
      <c r="DL11" s="518">
        <f>+'[60]EPS MUESTRA'!DJ31</f>
        <v>0</v>
      </c>
      <c r="DM11" s="518">
        <f>+'[60]EPS MUESTRA'!DK31</f>
        <v>3.5971019999999992E-2</v>
      </c>
      <c r="DN11" s="518">
        <f>+'[60]EPS MUESTRA'!DL31</f>
        <v>0</v>
      </c>
      <c r="DO11" s="518">
        <f>+'[60]EPS MUESTRA'!DM31</f>
        <v>0</v>
      </c>
      <c r="DP11" s="518">
        <f>+'[60]EPS MUESTRA'!DN31</f>
        <v>0</v>
      </c>
      <c r="DQ11" s="518">
        <f>+'[60]EPS MUESTRA'!DO31</f>
        <v>0</v>
      </c>
      <c r="DR11" s="518">
        <f>+'[60]EPS MUESTRA'!DP31</f>
        <v>0</v>
      </c>
      <c r="DS11" s="518">
        <f>+'[60]EPS MUESTRA'!DQ31</f>
        <v>3.7407719999999998E-2</v>
      </c>
      <c r="DT11" s="518">
        <f>+'[60]EPS MUESTRA'!DR31</f>
        <v>0</v>
      </c>
      <c r="DU11" s="518">
        <f>+'[60]EPS MUESTRA'!DS31</f>
        <v>0</v>
      </c>
      <c r="DV11" s="518">
        <f>+'[60]EPS MUESTRA'!DT31</f>
        <v>0</v>
      </c>
      <c r="DW11" s="518">
        <f t="shared" si="8"/>
        <v>7.3378739999999998E-2</v>
      </c>
      <c r="DX11" s="519"/>
      <c r="DY11" s="518">
        <f>+'[60]EPS MUESTRA'!DU31</f>
        <v>0</v>
      </c>
      <c r="DZ11" s="518">
        <f>+'[60]EPS MUESTRA'!DV31</f>
        <v>0</v>
      </c>
      <c r="EA11" s="518">
        <f>+'[60]EPS MUESTRA'!DW31</f>
        <v>0</v>
      </c>
      <c r="EB11" s="518">
        <f>+'[60]EPS MUESTRA'!DX31</f>
        <v>0</v>
      </c>
      <c r="EC11" s="518">
        <f>+'[60]EPS MUESTRA'!DY31</f>
        <v>0</v>
      </c>
      <c r="ED11" s="518">
        <f>+'[60]EPS MUESTRA'!DZ31</f>
        <v>0</v>
      </c>
      <c r="EE11" s="518">
        <f>+'[60]EPS MUESTRA'!EA31</f>
        <v>0.14306556000000001</v>
      </c>
      <c r="EF11" s="518">
        <f>+'[60]EPS MUESTRA'!EB31</f>
        <v>0</v>
      </c>
      <c r="EG11" s="518">
        <f>+'[60]EPS MUESTRA'!EC31</f>
        <v>0</v>
      </c>
      <c r="EH11" s="518">
        <f>+'[60]EPS MUESTRA'!ED31</f>
        <v>0</v>
      </c>
      <c r="EI11" s="518">
        <f>+'[60]EPS MUESTRA'!EE31</f>
        <v>2.3333333299999999</v>
      </c>
      <c r="EJ11" s="518">
        <f>+'[60]EPS MUESTRA'!EF31</f>
        <v>0</v>
      </c>
      <c r="EK11" s="518">
        <f t="shared" si="9"/>
        <v>2.47639889</v>
      </c>
      <c r="EL11" s="519"/>
      <c r="EM11" s="518">
        <f>+'[60]EPS MUESTRA'!EG31</f>
        <v>0</v>
      </c>
      <c r="EN11" s="518">
        <f>+'[60]EPS MUESTRA'!EH31</f>
        <v>0</v>
      </c>
      <c r="EO11" s="518">
        <f>+'[60]EPS MUESTRA'!EI31</f>
        <v>0</v>
      </c>
      <c r="EP11" s="518">
        <f>+'[60]EPS MUESTRA'!EJ31</f>
        <v>0</v>
      </c>
      <c r="EQ11" s="518">
        <f>+'[60]EPS MUESTRA'!EK31</f>
        <v>2.3333333299999999</v>
      </c>
      <c r="ER11" s="518">
        <f>+'[60]EPS MUESTRA'!EL31</f>
        <v>0</v>
      </c>
      <c r="ES11" s="518">
        <f>+'[60]EPS MUESTRA'!EM31</f>
        <v>0</v>
      </c>
      <c r="ET11" s="518">
        <f>+'[60]EPS MUESTRA'!EN31</f>
        <v>0</v>
      </c>
      <c r="EU11" s="518">
        <f>+'[60]EPS MUESTRA'!EO31</f>
        <v>0</v>
      </c>
      <c r="EV11" s="518">
        <f>+'[60]EPS MUESTRA'!EP31</f>
        <v>0</v>
      </c>
      <c r="EW11" s="518">
        <f>+'[60]EPS MUESTRA'!EQ31</f>
        <v>16.33333331</v>
      </c>
      <c r="EX11" s="518">
        <f>+'[60]EPS MUESTRA'!ER31</f>
        <v>0</v>
      </c>
      <c r="EY11" s="518">
        <f t="shared" si="10"/>
        <v>18.666666639999999</v>
      </c>
      <c r="EZ11" s="519"/>
      <c r="FA11" s="518">
        <f>+'[60]EPS MUESTRA'!ES31</f>
        <v>0</v>
      </c>
      <c r="FB11" s="518">
        <f>+'[60]EPS MUESTRA'!ET31</f>
        <v>0</v>
      </c>
      <c r="FC11" s="518">
        <f>+'[60]EPS MUESTRA'!EU31</f>
        <v>0</v>
      </c>
      <c r="FD11" s="518">
        <f>+'[60]EPS MUESTRA'!EV31</f>
        <v>0</v>
      </c>
      <c r="FE11" s="518">
        <f>+'[60]EPS MUESTRA'!EW31</f>
        <v>2.3333333299999999</v>
      </c>
      <c r="FF11" s="518">
        <f>+'[60]EPS MUESTRA'!EX31</f>
        <v>0</v>
      </c>
      <c r="FG11" s="518">
        <f>+'[60]EPS MUESTRA'!EY31</f>
        <v>0</v>
      </c>
      <c r="FH11" s="518">
        <f>+'[60]EPS MUESTRA'!EZ31</f>
        <v>0</v>
      </c>
      <c r="FI11" s="518">
        <f>+'[60]EPS MUESTRA'!FA31</f>
        <v>0</v>
      </c>
      <c r="FJ11" s="518">
        <f>+'[60]EPS MUESTRA'!FB31</f>
        <v>0</v>
      </c>
      <c r="FK11" s="518">
        <f>+'[60]EPS MUESTRA'!FC31</f>
        <v>2.3333333299999999</v>
      </c>
      <c r="FL11" s="518">
        <f>+'[60]EPS MUESTRA'!FD31</f>
        <v>0</v>
      </c>
      <c r="FM11" s="518">
        <f t="shared" si="11"/>
        <v>4.6666666599999997</v>
      </c>
    </row>
    <row r="12" spans="2:169" ht="15.75" x14ac:dyDescent="0.25">
      <c r="B12" s="695" t="s">
        <v>737</v>
      </c>
      <c r="C12" s="518">
        <f>+'[60]EPS MUESTRA'!Q35</f>
        <v>0</v>
      </c>
      <c r="D12" s="518">
        <f>+'[60]EPS MUESTRA'!R35</f>
        <v>0</v>
      </c>
      <c r="E12" s="518">
        <f>+'[60]EPS MUESTRA'!S35</f>
        <v>0</v>
      </c>
      <c r="F12" s="518">
        <f>+'[60]EPS MUESTRA'!T35</f>
        <v>0</v>
      </c>
      <c r="G12" s="518">
        <f>+'[60]EPS MUESTRA'!U35</f>
        <v>0</v>
      </c>
      <c r="H12" s="518">
        <f>+'[60]EPS MUESTRA'!V35</f>
        <v>0</v>
      </c>
      <c r="I12" s="518">
        <f>+'[60]EPS MUESTRA'!W35</f>
        <v>0</v>
      </c>
      <c r="J12" s="518">
        <f>+'[60]EPS MUESTRA'!X35</f>
        <v>0</v>
      </c>
      <c r="K12" s="518">
        <f>+'[60]EPS MUESTRA'!Y35</f>
        <v>0</v>
      </c>
      <c r="L12" s="518">
        <f>+'[60]EPS MUESTRA'!Z35</f>
        <v>0</v>
      </c>
      <c r="M12" s="518">
        <f>+'[60]EPS MUESTRA'!AA35</f>
        <v>0</v>
      </c>
      <c r="N12" s="518">
        <f>+'[60]EPS MUESTRA'!AB35</f>
        <v>0</v>
      </c>
      <c r="O12" s="518">
        <f t="shared" si="0"/>
        <v>0</v>
      </c>
      <c r="P12" s="519"/>
      <c r="Q12" s="518">
        <f>+'[60]EPS MUESTRA'!AC35</f>
        <v>0</v>
      </c>
      <c r="R12" s="518">
        <f>+'[60]EPS MUESTRA'!AD35</f>
        <v>0</v>
      </c>
      <c r="S12" s="518">
        <f>+'[60]EPS MUESTRA'!AE35</f>
        <v>0</v>
      </c>
      <c r="T12" s="518">
        <f>+'[60]EPS MUESTRA'!AF35</f>
        <v>0</v>
      </c>
      <c r="U12" s="518">
        <f>+'[60]EPS MUESTRA'!AG35</f>
        <v>0</v>
      </c>
      <c r="V12" s="518">
        <f>+'[60]EPS MUESTRA'!AH35</f>
        <v>0</v>
      </c>
      <c r="W12" s="518">
        <f>+'[60]EPS MUESTRA'!AI35</f>
        <v>0</v>
      </c>
      <c r="X12" s="518">
        <f>+'[60]EPS MUESTRA'!AJ35</f>
        <v>0</v>
      </c>
      <c r="Y12" s="518">
        <f>+'[60]EPS MUESTRA'!AK35</f>
        <v>0</v>
      </c>
      <c r="Z12" s="518">
        <f>+'[60]EPS MUESTRA'!AL35</f>
        <v>0</v>
      </c>
      <c r="AA12" s="518">
        <f>+'[60]EPS MUESTRA'!AM35</f>
        <v>0</v>
      </c>
      <c r="AB12" s="518">
        <f>+'[60]EPS MUESTRA'!AN35</f>
        <v>0</v>
      </c>
      <c r="AC12" s="518">
        <f t="shared" si="1"/>
        <v>0</v>
      </c>
      <c r="AD12" s="519"/>
      <c r="AE12" s="518">
        <f>+'[60]EPS MUESTRA'!AO35</f>
        <v>0</v>
      </c>
      <c r="AF12" s="518">
        <f>+'[60]EPS MUESTRA'!AP35</f>
        <v>0</v>
      </c>
      <c r="AG12" s="518">
        <f>+'[60]EPS MUESTRA'!AQ35</f>
        <v>0</v>
      </c>
      <c r="AH12" s="518">
        <f>+'[60]EPS MUESTRA'!AR35</f>
        <v>0</v>
      </c>
      <c r="AI12" s="518">
        <f>+'[60]EPS MUESTRA'!AS35</f>
        <v>0</v>
      </c>
      <c r="AJ12" s="518">
        <f>+'[60]EPS MUESTRA'!AT35</f>
        <v>0</v>
      </c>
      <c r="AK12" s="518">
        <f>+'[60]EPS MUESTRA'!AU35</f>
        <v>0</v>
      </c>
      <c r="AL12" s="518">
        <f>+'[60]EPS MUESTRA'!AV35</f>
        <v>0</v>
      </c>
      <c r="AM12" s="518">
        <f>+'[60]EPS MUESTRA'!AW35</f>
        <v>0</v>
      </c>
      <c r="AN12" s="518">
        <f>+'[60]EPS MUESTRA'!AX35</f>
        <v>0</v>
      </c>
      <c r="AO12" s="518">
        <f>+'[60]EPS MUESTRA'!AY35</f>
        <v>0</v>
      </c>
      <c r="AP12" s="518">
        <f>+'[60]EPS MUESTRA'!AZ35</f>
        <v>0</v>
      </c>
      <c r="AQ12" s="518">
        <f t="shared" si="2"/>
        <v>0</v>
      </c>
      <c r="AR12" s="519"/>
      <c r="AS12" s="518">
        <f>+'[60]EPS MUESTRA'!BA35</f>
        <v>0</v>
      </c>
      <c r="AT12" s="518">
        <f>+'[60]EPS MUESTRA'!BB35</f>
        <v>0</v>
      </c>
      <c r="AU12" s="518">
        <f>+'[60]EPS MUESTRA'!BC35</f>
        <v>0</v>
      </c>
      <c r="AV12" s="518">
        <f>+'[60]EPS MUESTRA'!BD35</f>
        <v>0</v>
      </c>
      <c r="AW12" s="518">
        <f>+'[60]EPS MUESTRA'!BE35</f>
        <v>41</v>
      </c>
      <c r="AX12" s="518">
        <f>+'[60]EPS MUESTRA'!BF35</f>
        <v>0</v>
      </c>
      <c r="AY12" s="518">
        <f>+'[60]EPS MUESTRA'!BG35</f>
        <v>0</v>
      </c>
      <c r="AZ12" s="518">
        <f>+'[60]EPS MUESTRA'!BH35</f>
        <v>41</v>
      </c>
      <c r="BA12" s="518">
        <f>+'[60]EPS MUESTRA'!BI35</f>
        <v>0</v>
      </c>
      <c r="BB12" s="518">
        <f>+'[60]EPS MUESTRA'!BJ35</f>
        <v>0</v>
      </c>
      <c r="BC12" s="518">
        <f>+'[60]EPS MUESTRA'!BK35</f>
        <v>41</v>
      </c>
      <c r="BD12" s="518">
        <f>+'[60]EPS MUESTRA'!BL35</f>
        <v>0</v>
      </c>
      <c r="BE12" s="518">
        <f t="shared" si="3"/>
        <v>123</v>
      </c>
      <c r="BF12" s="519"/>
      <c r="BG12" s="518">
        <f>+'[60]EPS MUESTRA'!BM35</f>
        <v>0</v>
      </c>
      <c r="BH12" s="518">
        <f>+'[60]EPS MUESTRA'!BN35</f>
        <v>41</v>
      </c>
      <c r="BI12" s="518">
        <f>+'[60]EPS MUESTRA'!BO35</f>
        <v>0</v>
      </c>
      <c r="BJ12" s="518">
        <f>+'[60]EPS MUESTRA'!BP35</f>
        <v>0</v>
      </c>
      <c r="BK12" s="518">
        <f>+'[60]EPS MUESTRA'!BQ35</f>
        <v>41</v>
      </c>
      <c r="BL12" s="518">
        <f>+'[60]EPS MUESTRA'!BR35</f>
        <v>0</v>
      </c>
      <c r="BM12" s="518">
        <f>+'[60]EPS MUESTRA'!BS35</f>
        <v>0</v>
      </c>
      <c r="BN12" s="518">
        <f>+'[60]EPS MUESTRA'!BT35</f>
        <v>41</v>
      </c>
      <c r="BO12" s="518">
        <f>+'[60]EPS MUESTRA'!BU35</f>
        <v>0</v>
      </c>
      <c r="BP12" s="518">
        <f>+'[60]EPS MUESTRA'!BV35</f>
        <v>0</v>
      </c>
      <c r="BQ12" s="518">
        <f>+'[60]EPS MUESTRA'!BW35</f>
        <v>41</v>
      </c>
      <c r="BR12" s="518">
        <f>+'[60]EPS MUESTRA'!BX35</f>
        <v>0</v>
      </c>
      <c r="BS12" s="518">
        <f t="shared" si="4"/>
        <v>164</v>
      </c>
      <c r="BT12" s="519"/>
      <c r="BU12" s="518">
        <f>+'[60]EPS MUESTRA'!BY35</f>
        <v>0</v>
      </c>
      <c r="BV12" s="518">
        <f>+'[60]EPS MUESTRA'!BZ35</f>
        <v>52.5</v>
      </c>
      <c r="BW12" s="518">
        <f>+'[60]EPS MUESTRA'!CA35</f>
        <v>0</v>
      </c>
      <c r="BX12" s="518">
        <f>+'[60]EPS MUESTRA'!CB35</f>
        <v>0</v>
      </c>
      <c r="BY12" s="518">
        <f>+'[60]EPS MUESTRA'!CC35</f>
        <v>52.5</v>
      </c>
      <c r="BZ12" s="518">
        <f>+'[60]EPS MUESTRA'!CD35</f>
        <v>0</v>
      </c>
      <c r="CA12" s="518">
        <f>+'[60]EPS MUESTRA'!CE35</f>
        <v>0</v>
      </c>
      <c r="CB12" s="518">
        <f>+'[60]EPS MUESTRA'!CF35</f>
        <v>52.5</v>
      </c>
      <c r="CC12" s="518">
        <f>+'[60]EPS MUESTRA'!CG35</f>
        <v>0</v>
      </c>
      <c r="CD12" s="518">
        <f>+'[60]EPS MUESTRA'!CH35</f>
        <v>0</v>
      </c>
      <c r="CE12" s="518">
        <f>+'[60]EPS MUESTRA'!CI35</f>
        <v>52.5</v>
      </c>
      <c r="CF12" s="518">
        <f>+'[60]EPS MUESTRA'!CJ35</f>
        <v>0</v>
      </c>
      <c r="CG12" s="518">
        <f t="shared" si="5"/>
        <v>210</v>
      </c>
      <c r="CH12" s="519"/>
      <c r="CI12" s="518">
        <f>+'[60]EPS MUESTRA'!CK35</f>
        <v>0</v>
      </c>
      <c r="CJ12" s="518">
        <f>+'[60]EPS MUESTRA'!CL35</f>
        <v>52.5</v>
      </c>
      <c r="CK12" s="518">
        <f>+'[60]EPS MUESTRA'!CM35</f>
        <v>0</v>
      </c>
      <c r="CL12" s="518">
        <f>+'[60]EPS MUESTRA'!CN35</f>
        <v>0</v>
      </c>
      <c r="CM12" s="518">
        <f>+'[60]EPS MUESTRA'!CO35</f>
        <v>52.5</v>
      </c>
      <c r="CN12" s="518">
        <f>+'[60]EPS MUESTRA'!CP35</f>
        <v>0</v>
      </c>
      <c r="CO12" s="518">
        <f>+'[60]EPS MUESTRA'!CQ35</f>
        <v>0</v>
      </c>
      <c r="CP12" s="518">
        <f>+'[60]EPS MUESTRA'!CR35</f>
        <v>52.5</v>
      </c>
      <c r="CQ12" s="518">
        <f>+'[60]EPS MUESTRA'!CS35</f>
        <v>0</v>
      </c>
      <c r="CR12" s="518">
        <f>+'[60]EPS MUESTRA'!CT35</f>
        <v>0</v>
      </c>
      <c r="CS12" s="518">
        <f>+'[60]EPS MUESTRA'!CU35</f>
        <v>52.5</v>
      </c>
      <c r="CT12" s="518">
        <f>+'[60]EPS MUESTRA'!CV35</f>
        <v>0</v>
      </c>
      <c r="CU12" s="518">
        <f t="shared" si="6"/>
        <v>210</v>
      </c>
      <c r="CV12" s="519"/>
      <c r="CW12" s="518">
        <f>+'[60]EPS MUESTRA'!CW35</f>
        <v>0</v>
      </c>
      <c r="CX12" s="518">
        <f>+'[60]EPS MUESTRA'!CX35</f>
        <v>52.5</v>
      </c>
      <c r="CY12" s="518">
        <f>+'[60]EPS MUESTRA'!CY35</f>
        <v>0</v>
      </c>
      <c r="CZ12" s="518">
        <f>+'[60]EPS MUESTRA'!CZ35</f>
        <v>0</v>
      </c>
      <c r="DA12" s="518">
        <f>+'[60]EPS MUESTRA'!DA35</f>
        <v>52.5</v>
      </c>
      <c r="DB12" s="518">
        <f>+'[60]EPS MUESTRA'!DB35</f>
        <v>0</v>
      </c>
      <c r="DC12" s="518">
        <f>+'[60]EPS MUESTRA'!DC35</f>
        <v>0</v>
      </c>
      <c r="DD12" s="518">
        <f>+'[60]EPS MUESTRA'!DD35</f>
        <v>52.5</v>
      </c>
      <c r="DE12" s="518">
        <f>+'[60]EPS MUESTRA'!DE35</f>
        <v>0</v>
      </c>
      <c r="DF12" s="518">
        <f>+'[60]EPS MUESTRA'!DF35</f>
        <v>0</v>
      </c>
      <c r="DG12" s="518">
        <f>+'[60]EPS MUESTRA'!DG35</f>
        <v>52.5</v>
      </c>
      <c r="DH12" s="518">
        <f>+'[60]EPS MUESTRA'!DH35</f>
        <v>0</v>
      </c>
      <c r="DI12" s="518">
        <f t="shared" si="7"/>
        <v>210</v>
      </c>
      <c r="DJ12" s="519"/>
      <c r="DK12" s="518">
        <f>+'[60]EPS MUESTRA'!DI35</f>
        <v>0</v>
      </c>
      <c r="DL12" s="518">
        <f>+'[60]EPS MUESTRA'!DJ35</f>
        <v>53</v>
      </c>
      <c r="DM12" s="518">
        <f>+'[60]EPS MUESTRA'!DK35</f>
        <v>0</v>
      </c>
      <c r="DN12" s="518">
        <f>+'[60]EPS MUESTRA'!DL35</f>
        <v>0</v>
      </c>
      <c r="DO12" s="518">
        <f>+'[60]EPS MUESTRA'!DM35</f>
        <v>0.80645160999999999</v>
      </c>
      <c r="DP12" s="518">
        <f>+'[60]EPS MUESTRA'!DN35</f>
        <v>0</v>
      </c>
      <c r="DQ12" s="518">
        <f>+'[60]EPS MUESTRA'!DO35</f>
        <v>0</v>
      </c>
      <c r="DR12" s="518">
        <f>+'[60]EPS MUESTRA'!DP35</f>
        <v>0.45</v>
      </c>
      <c r="DS12" s="518">
        <f>+'[60]EPS MUESTRA'!DQ35</f>
        <v>0</v>
      </c>
      <c r="DT12" s="518">
        <f>+'[60]EPS MUESTRA'!DR35</f>
        <v>0</v>
      </c>
      <c r="DU12" s="518">
        <f>+'[60]EPS MUESTRA'!DS35</f>
        <v>0.80645160999999999</v>
      </c>
      <c r="DV12" s="518">
        <f>+'[60]EPS MUESTRA'!DT35</f>
        <v>0</v>
      </c>
      <c r="DW12" s="518">
        <f t="shared" si="8"/>
        <v>55.06290322000001</v>
      </c>
      <c r="DX12" s="519"/>
      <c r="DY12" s="518">
        <f>+'[60]EPS MUESTRA'!DU35</f>
        <v>0</v>
      </c>
      <c r="DZ12" s="518">
        <f>+'[60]EPS MUESTRA'!DV35</f>
        <v>0.45</v>
      </c>
      <c r="EA12" s="518">
        <f>+'[60]EPS MUESTRA'!DW35</f>
        <v>0</v>
      </c>
      <c r="EB12" s="518">
        <f>+'[60]EPS MUESTRA'!DX35</f>
        <v>0</v>
      </c>
      <c r="EC12" s="518">
        <f>+'[60]EPS MUESTRA'!DY35</f>
        <v>1.9731182700000001</v>
      </c>
      <c r="ED12" s="518">
        <f>+'[60]EPS MUESTRA'!DZ35</f>
        <v>0</v>
      </c>
      <c r="EE12" s="518">
        <f>+'[60]EPS MUESTRA'!EA35</f>
        <v>0</v>
      </c>
      <c r="EF12" s="518">
        <f>+'[60]EPS MUESTRA'!EB35</f>
        <v>0.45</v>
      </c>
      <c r="EG12" s="518">
        <f>+'[60]EPS MUESTRA'!EC35</f>
        <v>0</v>
      </c>
      <c r="EH12" s="518">
        <f>+'[60]EPS MUESTRA'!ED35</f>
        <v>0.33333333000000004</v>
      </c>
      <c r="EI12" s="518">
        <f>+'[60]EPS MUESTRA'!EE35</f>
        <v>2.5248424100000002</v>
      </c>
      <c r="EJ12" s="518">
        <f>+'[60]EPS MUESTRA'!EF35</f>
        <v>0</v>
      </c>
      <c r="EK12" s="518">
        <f t="shared" si="9"/>
        <v>5.7312940100000009</v>
      </c>
      <c r="EL12" s="519"/>
      <c r="EM12" s="518">
        <f>+'[60]EPS MUESTRA'!EG35</f>
        <v>0</v>
      </c>
      <c r="EN12" s="518">
        <f>+'[60]EPS MUESTRA'!EH35</f>
        <v>0.45</v>
      </c>
      <c r="EO12" s="518">
        <f>+'[60]EPS MUESTRA'!EI35</f>
        <v>0</v>
      </c>
      <c r="EP12" s="518">
        <f>+'[60]EPS MUESTRA'!EJ35</f>
        <v>0.33333333000000004</v>
      </c>
      <c r="EQ12" s="518">
        <f>+'[60]EPS MUESTRA'!EK35</f>
        <v>2.5248424100000002</v>
      </c>
      <c r="ER12" s="518">
        <f>+'[60]EPS MUESTRA'!EL35</f>
        <v>0</v>
      </c>
      <c r="ES12" s="518">
        <f>+'[60]EPS MUESTRA'!EM35</f>
        <v>0</v>
      </c>
      <c r="ET12" s="518">
        <f>+'[60]EPS MUESTRA'!EN35</f>
        <v>0.45</v>
      </c>
      <c r="EU12" s="518">
        <f>+'[60]EPS MUESTRA'!EO35</f>
        <v>0</v>
      </c>
      <c r="EV12" s="518">
        <f>+'[60]EPS MUESTRA'!EP35</f>
        <v>0.33333333000000004</v>
      </c>
      <c r="EW12" s="518">
        <f>+'[60]EPS MUESTRA'!EQ35</f>
        <v>2.5248424100000002</v>
      </c>
      <c r="EX12" s="518">
        <f>+'[60]EPS MUESTRA'!ER35</f>
        <v>0</v>
      </c>
      <c r="EY12" s="518">
        <f t="shared" si="10"/>
        <v>6.6163514800000005</v>
      </c>
      <c r="EZ12" s="519"/>
      <c r="FA12" s="518">
        <f>+'[60]EPS MUESTRA'!ES35</f>
        <v>0</v>
      </c>
      <c r="FB12" s="518">
        <f>+'[60]EPS MUESTRA'!ET35</f>
        <v>0.45</v>
      </c>
      <c r="FC12" s="518">
        <f>+'[60]EPS MUESTRA'!EU35</f>
        <v>0</v>
      </c>
      <c r="FD12" s="518">
        <f>+'[60]EPS MUESTRA'!EV35</f>
        <v>0.33333333000000004</v>
      </c>
      <c r="FE12" s="518">
        <f>+'[60]EPS MUESTRA'!EW35</f>
        <v>2.5248424100000002</v>
      </c>
      <c r="FF12" s="518">
        <f>+'[60]EPS MUESTRA'!EX35</f>
        <v>0</v>
      </c>
      <c r="FG12" s="518">
        <f>+'[60]EPS MUESTRA'!EY35</f>
        <v>0</v>
      </c>
      <c r="FH12" s="518">
        <f>+'[60]EPS MUESTRA'!EZ35</f>
        <v>0.45</v>
      </c>
      <c r="FI12" s="518">
        <f>+'[60]EPS MUESTRA'!FA35</f>
        <v>0</v>
      </c>
      <c r="FJ12" s="518">
        <f>+'[60]EPS MUESTRA'!FB35</f>
        <v>0.33333333000000004</v>
      </c>
      <c r="FK12" s="518">
        <f>+'[60]EPS MUESTRA'!FC35</f>
        <v>2.5248424100000002</v>
      </c>
      <c r="FL12" s="518">
        <f>+'[60]EPS MUESTRA'!FD35</f>
        <v>0</v>
      </c>
      <c r="FM12" s="518">
        <f t="shared" si="11"/>
        <v>6.6163514800000005</v>
      </c>
    </row>
    <row r="13" spans="2:169" ht="15.75" x14ac:dyDescent="0.25">
      <c r="B13" s="695" t="s">
        <v>694</v>
      </c>
      <c r="C13" s="518">
        <f>+'[60]EPS MUESTRA'!Q36</f>
        <v>0</v>
      </c>
      <c r="D13" s="518">
        <f>+'[60]EPS MUESTRA'!R36</f>
        <v>0</v>
      </c>
      <c r="E13" s="518">
        <f>+'[60]EPS MUESTRA'!S36</f>
        <v>0</v>
      </c>
      <c r="F13" s="518">
        <f>+'[60]EPS MUESTRA'!T36</f>
        <v>0</v>
      </c>
      <c r="G13" s="518">
        <f>+'[60]EPS MUESTRA'!U36</f>
        <v>0</v>
      </c>
      <c r="H13" s="518">
        <f>+'[60]EPS MUESTRA'!V36</f>
        <v>0</v>
      </c>
      <c r="I13" s="518">
        <f>+'[60]EPS MUESTRA'!W36</f>
        <v>0</v>
      </c>
      <c r="J13" s="518">
        <f>+'[60]EPS MUESTRA'!X36</f>
        <v>0</v>
      </c>
      <c r="K13" s="518">
        <f>+'[60]EPS MUESTRA'!Y36</f>
        <v>0</v>
      </c>
      <c r="L13" s="518">
        <f>+'[60]EPS MUESTRA'!Z36</f>
        <v>0</v>
      </c>
      <c r="M13" s="518">
        <f>+'[60]EPS MUESTRA'!AA36</f>
        <v>0</v>
      </c>
      <c r="N13" s="518">
        <f>+'[60]EPS MUESTRA'!AB36</f>
        <v>0</v>
      </c>
      <c r="O13" s="518">
        <f t="shared" si="0"/>
        <v>0</v>
      </c>
      <c r="P13" s="519"/>
      <c r="Q13" s="518">
        <f>+'[60]EPS MUESTRA'!AC36</f>
        <v>0</v>
      </c>
      <c r="R13" s="518">
        <f>+'[60]EPS MUESTRA'!AD36</f>
        <v>0</v>
      </c>
      <c r="S13" s="518">
        <f>+'[60]EPS MUESTRA'!AE36</f>
        <v>0</v>
      </c>
      <c r="T13" s="518">
        <f>+'[60]EPS MUESTRA'!AF36</f>
        <v>0</v>
      </c>
      <c r="U13" s="518">
        <f>+'[60]EPS MUESTRA'!AG36</f>
        <v>0</v>
      </c>
      <c r="V13" s="518">
        <f>+'[60]EPS MUESTRA'!AH36</f>
        <v>0</v>
      </c>
      <c r="W13" s="518">
        <f>+'[60]EPS MUESTRA'!AI36</f>
        <v>0</v>
      </c>
      <c r="X13" s="518">
        <f>+'[60]EPS MUESTRA'!AJ36</f>
        <v>0</v>
      </c>
      <c r="Y13" s="518">
        <f>+'[60]EPS MUESTRA'!AK36</f>
        <v>0</v>
      </c>
      <c r="Z13" s="518">
        <f>+'[60]EPS MUESTRA'!AL36</f>
        <v>0</v>
      </c>
      <c r="AA13" s="518">
        <f>+'[60]EPS MUESTRA'!AM36</f>
        <v>0</v>
      </c>
      <c r="AB13" s="518">
        <f>+'[60]EPS MUESTRA'!AN36</f>
        <v>0</v>
      </c>
      <c r="AC13" s="518">
        <f t="shared" si="1"/>
        <v>0</v>
      </c>
      <c r="AD13" s="519"/>
      <c r="AE13" s="518">
        <f>+'[60]EPS MUESTRA'!AO36</f>
        <v>0</v>
      </c>
      <c r="AF13" s="518">
        <f>+'[60]EPS MUESTRA'!AP36</f>
        <v>0</v>
      </c>
      <c r="AG13" s="518">
        <f>+'[60]EPS MUESTRA'!AQ36</f>
        <v>0</v>
      </c>
      <c r="AH13" s="518">
        <f>+'[60]EPS MUESTRA'!AR36</f>
        <v>0</v>
      </c>
      <c r="AI13" s="518">
        <f>+'[60]EPS MUESTRA'!AS36</f>
        <v>0</v>
      </c>
      <c r="AJ13" s="518">
        <f>+'[60]EPS MUESTRA'!AT36</f>
        <v>0</v>
      </c>
      <c r="AK13" s="518">
        <f>+'[60]EPS MUESTRA'!AU36</f>
        <v>0</v>
      </c>
      <c r="AL13" s="518">
        <f>+'[60]EPS MUESTRA'!AV36</f>
        <v>0</v>
      </c>
      <c r="AM13" s="518">
        <f>+'[60]EPS MUESTRA'!AW36</f>
        <v>0</v>
      </c>
      <c r="AN13" s="518">
        <f>+'[60]EPS MUESTRA'!AX36</f>
        <v>0</v>
      </c>
      <c r="AO13" s="518">
        <f>+'[60]EPS MUESTRA'!AY36</f>
        <v>0</v>
      </c>
      <c r="AP13" s="518">
        <f>+'[60]EPS MUESTRA'!AZ36</f>
        <v>0</v>
      </c>
      <c r="AQ13" s="518">
        <f t="shared" si="2"/>
        <v>0</v>
      </c>
      <c r="AR13" s="519"/>
      <c r="AS13" s="518">
        <f>+'[60]EPS MUESTRA'!BA36</f>
        <v>0</v>
      </c>
      <c r="AT13" s="518">
        <f>+'[60]EPS MUESTRA'!BB36</f>
        <v>0</v>
      </c>
      <c r="AU13" s="518">
        <f>+'[60]EPS MUESTRA'!BC36</f>
        <v>0</v>
      </c>
      <c r="AV13" s="518">
        <f>+'[60]EPS MUESTRA'!BD36</f>
        <v>0</v>
      </c>
      <c r="AW13" s="518">
        <f>+'[60]EPS MUESTRA'!BE36</f>
        <v>0</v>
      </c>
      <c r="AX13" s="518">
        <f>+'[60]EPS MUESTRA'!BF36</f>
        <v>0</v>
      </c>
      <c r="AY13" s="518">
        <f>+'[60]EPS MUESTRA'!BG36</f>
        <v>0</v>
      </c>
      <c r="AZ13" s="518">
        <f>+'[60]EPS MUESTRA'!BH36</f>
        <v>0</v>
      </c>
      <c r="BA13" s="518">
        <f>+'[60]EPS MUESTRA'!BI36</f>
        <v>0</v>
      </c>
      <c r="BB13" s="518">
        <f>+'[60]EPS MUESTRA'!BJ36</f>
        <v>0</v>
      </c>
      <c r="BC13" s="518">
        <f>+'[60]EPS MUESTRA'!BK36</f>
        <v>0</v>
      </c>
      <c r="BD13" s="518">
        <f>+'[60]EPS MUESTRA'!BL36</f>
        <v>0</v>
      </c>
      <c r="BE13" s="518">
        <f t="shared" si="3"/>
        <v>0</v>
      </c>
      <c r="BF13" s="519"/>
      <c r="BG13" s="518">
        <f>+'[60]EPS MUESTRA'!BM36</f>
        <v>0</v>
      </c>
      <c r="BH13" s="518">
        <f>+'[60]EPS MUESTRA'!BN36</f>
        <v>0</v>
      </c>
      <c r="BI13" s="518">
        <f>+'[60]EPS MUESTRA'!BO36</f>
        <v>0</v>
      </c>
      <c r="BJ13" s="518">
        <f>+'[60]EPS MUESTRA'!BP36</f>
        <v>0</v>
      </c>
      <c r="BK13" s="518">
        <f>+'[60]EPS MUESTRA'!BQ36</f>
        <v>0</v>
      </c>
      <c r="BL13" s="518">
        <f>+'[60]EPS MUESTRA'!BR36</f>
        <v>0</v>
      </c>
      <c r="BM13" s="518">
        <f>+'[60]EPS MUESTRA'!BS36</f>
        <v>0</v>
      </c>
      <c r="BN13" s="518">
        <f>+'[60]EPS MUESTRA'!BT36</f>
        <v>0</v>
      </c>
      <c r="BO13" s="518">
        <f>+'[60]EPS MUESTRA'!BU36</f>
        <v>0</v>
      </c>
      <c r="BP13" s="518">
        <f>+'[60]EPS MUESTRA'!BV36</f>
        <v>0</v>
      </c>
      <c r="BQ13" s="518">
        <f>+'[60]EPS MUESTRA'!BW36</f>
        <v>0</v>
      </c>
      <c r="BR13" s="518">
        <f>+'[60]EPS MUESTRA'!BX36</f>
        <v>0</v>
      </c>
      <c r="BS13" s="518">
        <f t="shared" si="4"/>
        <v>0</v>
      </c>
      <c r="BT13" s="519"/>
      <c r="BU13" s="518">
        <f>+'[60]EPS MUESTRA'!BY36</f>
        <v>0</v>
      </c>
      <c r="BV13" s="518">
        <f>+'[60]EPS MUESTRA'!BZ36</f>
        <v>0</v>
      </c>
      <c r="BW13" s="518">
        <f>+'[60]EPS MUESTRA'!CA36</f>
        <v>29.602154019999997</v>
      </c>
      <c r="BX13" s="518">
        <f>+'[60]EPS MUESTRA'!CB36</f>
        <v>29.602154019999997</v>
      </c>
      <c r="BY13" s="518">
        <f>+'[60]EPS MUESTRA'!CC36</f>
        <v>29.602154019999997</v>
      </c>
      <c r="BZ13" s="518">
        <f>+'[60]EPS MUESTRA'!CD36</f>
        <v>29.602154019999997</v>
      </c>
      <c r="CA13" s="518">
        <f>+'[60]EPS MUESTRA'!CE36</f>
        <v>29.602154019999997</v>
      </c>
      <c r="CB13" s="518">
        <f>+'[60]EPS MUESTRA'!CF36</f>
        <v>29.602154019999997</v>
      </c>
      <c r="CC13" s="518">
        <f>+'[60]EPS MUESTRA'!CG36</f>
        <v>29.602154019999997</v>
      </c>
      <c r="CD13" s="518">
        <f>+'[60]EPS MUESTRA'!CH36</f>
        <v>29.602154019999997</v>
      </c>
      <c r="CE13" s="518">
        <f>+'[60]EPS MUESTRA'!CI36</f>
        <v>29.602154019999997</v>
      </c>
      <c r="CF13" s="518">
        <f>+'[60]EPS MUESTRA'!CJ36</f>
        <v>29.602154019999997</v>
      </c>
      <c r="CG13" s="518">
        <f t="shared" si="5"/>
        <v>296.02154019999995</v>
      </c>
      <c r="CH13" s="519"/>
      <c r="CI13" s="518">
        <f>+'[60]EPS MUESTRA'!CK36</f>
        <v>29.602154019999997</v>
      </c>
      <c r="CJ13" s="518">
        <f>+'[60]EPS MUESTRA'!CL36</f>
        <v>29.602154030000001</v>
      </c>
      <c r="CK13" s="518">
        <f>+'[60]EPS MUESTRA'!CM36</f>
        <v>26.278331670000004</v>
      </c>
      <c r="CL13" s="518">
        <f>+'[60]EPS MUESTRA'!CN36</f>
        <v>26.278331670000004</v>
      </c>
      <c r="CM13" s="518">
        <f>+'[60]EPS MUESTRA'!CO36</f>
        <v>26.278331670000004</v>
      </c>
      <c r="CN13" s="518">
        <f>+'[60]EPS MUESTRA'!CP36</f>
        <v>26.278331670000004</v>
      </c>
      <c r="CO13" s="518">
        <f>+'[60]EPS MUESTRA'!CQ36</f>
        <v>26.278331670000004</v>
      </c>
      <c r="CP13" s="518">
        <f>+'[60]EPS MUESTRA'!CR36</f>
        <v>26.278331670000004</v>
      </c>
      <c r="CQ13" s="518">
        <f>+'[60]EPS MUESTRA'!CS36</f>
        <v>26.278331670000004</v>
      </c>
      <c r="CR13" s="518">
        <f>+'[60]EPS MUESTRA'!CT36</f>
        <v>26.278331670000004</v>
      </c>
      <c r="CS13" s="518">
        <f>+'[60]EPS MUESTRA'!CU36</f>
        <v>26.278331670000004</v>
      </c>
      <c r="CT13" s="518">
        <f>+'[60]EPS MUESTRA'!CV36</f>
        <v>51.278331709999996</v>
      </c>
      <c r="CU13" s="518">
        <f t="shared" si="6"/>
        <v>346.98762478999998</v>
      </c>
      <c r="CV13" s="519"/>
      <c r="CW13" s="518">
        <f>+'[60]EPS MUESTRA'!CW36</f>
        <v>51.278331709999996</v>
      </c>
      <c r="CX13" s="518">
        <f>+'[60]EPS MUESTRA'!CX36</f>
        <v>51.278332110000001</v>
      </c>
      <c r="CY13" s="518">
        <f>+'[60]EPS MUESTRA'!CY36</f>
        <v>25</v>
      </c>
      <c r="CZ13" s="518">
        <f>+'[60]EPS MUESTRA'!CZ36</f>
        <v>25</v>
      </c>
      <c r="DA13" s="518">
        <f>+'[60]EPS MUESTRA'!DA36</f>
        <v>0</v>
      </c>
      <c r="DB13" s="518">
        <f>+'[60]EPS MUESTRA'!DB36</f>
        <v>0</v>
      </c>
      <c r="DC13" s="518">
        <f>+'[60]EPS MUESTRA'!DC36</f>
        <v>0</v>
      </c>
      <c r="DD13" s="518">
        <f>+'[60]EPS MUESTRA'!DD36</f>
        <v>0</v>
      </c>
      <c r="DE13" s="518">
        <f>+'[60]EPS MUESTRA'!DE36</f>
        <v>0</v>
      </c>
      <c r="DF13" s="518">
        <f>+'[60]EPS MUESTRA'!DF36</f>
        <v>0</v>
      </c>
      <c r="DG13" s="518">
        <f>+'[60]EPS MUESTRA'!DG36</f>
        <v>0</v>
      </c>
      <c r="DH13" s="518">
        <f>+'[60]EPS MUESTRA'!DH36</f>
        <v>0</v>
      </c>
      <c r="DI13" s="518">
        <f t="shared" si="7"/>
        <v>152.55666381999998</v>
      </c>
      <c r="DJ13" s="519"/>
      <c r="DK13" s="518">
        <f>+'[60]EPS MUESTRA'!DI36</f>
        <v>23.3</v>
      </c>
      <c r="DL13" s="518">
        <f>+'[60]EPS MUESTRA'!DJ36</f>
        <v>23.3</v>
      </c>
      <c r="DM13" s="518">
        <f>+'[60]EPS MUESTRA'!DK36</f>
        <v>23.3</v>
      </c>
      <c r="DN13" s="518">
        <f>+'[60]EPS MUESTRA'!DL36</f>
        <v>23.3</v>
      </c>
      <c r="DO13" s="518">
        <f>+'[60]EPS MUESTRA'!DM36</f>
        <v>23.5</v>
      </c>
      <c r="DP13" s="518">
        <f>+'[60]EPS MUESTRA'!DN36</f>
        <v>8.3000000000000007</v>
      </c>
      <c r="DQ13" s="518">
        <f>+'[60]EPS MUESTRA'!DO36</f>
        <v>8.3000000000000007</v>
      </c>
      <c r="DR13" s="518">
        <f>+'[60]EPS MUESTRA'!DP36</f>
        <v>8.3000000000000007</v>
      </c>
      <c r="DS13" s="518">
        <f>+'[60]EPS MUESTRA'!DQ36</f>
        <v>8.3000000000000007</v>
      </c>
      <c r="DT13" s="518">
        <f>+'[60]EPS MUESTRA'!DR36</f>
        <v>8.3000000000000007</v>
      </c>
      <c r="DU13" s="518">
        <f>+'[60]EPS MUESTRA'!DS36</f>
        <v>8.3000000000000007</v>
      </c>
      <c r="DV13" s="518">
        <f>+'[60]EPS MUESTRA'!DT36</f>
        <v>8.5</v>
      </c>
      <c r="DW13" s="518">
        <f t="shared" si="8"/>
        <v>175.00000000000006</v>
      </c>
      <c r="DX13" s="519"/>
      <c r="DY13" s="518">
        <f>+'[60]EPS MUESTRA'!DU36</f>
        <v>0</v>
      </c>
      <c r="DZ13" s="518">
        <f>+'[60]EPS MUESTRA'!DV36</f>
        <v>0</v>
      </c>
      <c r="EA13" s="518">
        <f>+'[60]EPS MUESTRA'!DW36</f>
        <v>0</v>
      </c>
      <c r="EB13" s="518">
        <f>+'[60]EPS MUESTRA'!DX36</f>
        <v>0</v>
      </c>
      <c r="EC13" s="518">
        <f>+'[60]EPS MUESTRA'!DY36</f>
        <v>0</v>
      </c>
      <c r="ED13" s="518">
        <f>+'[60]EPS MUESTRA'!DZ36</f>
        <v>0</v>
      </c>
      <c r="EE13" s="518">
        <f>+'[60]EPS MUESTRA'!EA36</f>
        <v>0</v>
      </c>
      <c r="EF13" s="518">
        <f>+'[60]EPS MUESTRA'!EB36</f>
        <v>0</v>
      </c>
      <c r="EG13" s="518">
        <f>+'[60]EPS MUESTRA'!EC36</f>
        <v>0</v>
      </c>
      <c r="EH13" s="518">
        <f>+'[60]EPS MUESTRA'!ED36</f>
        <v>0</v>
      </c>
      <c r="EI13" s="518">
        <f>+'[60]EPS MUESTRA'!EE36</f>
        <v>0</v>
      </c>
      <c r="EJ13" s="518">
        <f>+'[60]EPS MUESTRA'!EF36</f>
        <v>0</v>
      </c>
      <c r="EK13" s="518">
        <f t="shared" si="9"/>
        <v>0</v>
      </c>
      <c r="EL13" s="519"/>
      <c r="EM13" s="518">
        <f>+'[60]EPS MUESTRA'!EG36</f>
        <v>0</v>
      </c>
      <c r="EN13" s="518">
        <f>+'[60]EPS MUESTRA'!EH36</f>
        <v>0</v>
      </c>
      <c r="EO13" s="518">
        <f>+'[60]EPS MUESTRA'!EI36</f>
        <v>0</v>
      </c>
      <c r="EP13" s="518">
        <f>+'[60]EPS MUESTRA'!EJ36</f>
        <v>0</v>
      </c>
      <c r="EQ13" s="518">
        <f>+'[60]EPS MUESTRA'!EK36</f>
        <v>0</v>
      </c>
      <c r="ER13" s="518">
        <f>+'[60]EPS MUESTRA'!EL36</f>
        <v>0</v>
      </c>
      <c r="ES13" s="518">
        <f>+'[60]EPS MUESTRA'!EM36</f>
        <v>0</v>
      </c>
      <c r="ET13" s="518">
        <f>+'[60]EPS MUESTRA'!EN36</f>
        <v>0</v>
      </c>
      <c r="EU13" s="518">
        <f>+'[60]EPS MUESTRA'!EO36</f>
        <v>0</v>
      </c>
      <c r="EV13" s="518">
        <f>+'[60]EPS MUESTRA'!EP36</f>
        <v>0</v>
      </c>
      <c r="EW13" s="518">
        <f>+'[60]EPS MUESTRA'!EQ36</f>
        <v>0</v>
      </c>
      <c r="EX13" s="518">
        <f>+'[60]EPS MUESTRA'!ER36</f>
        <v>0</v>
      </c>
      <c r="EY13" s="518">
        <f t="shared" si="10"/>
        <v>0</v>
      </c>
      <c r="EZ13" s="519"/>
      <c r="FA13" s="518">
        <f>+'[60]EPS MUESTRA'!ES36</f>
        <v>0</v>
      </c>
      <c r="FB13" s="518">
        <f>+'[60]EPS MUESTRA'!ET36</f>
        <v>0</v>
      </c>
      <c r="FC13" s="518">
        <f>+'[60]EPS MUESTRA'!EU36</f>
        <v>0</v>
      </c>
      <c r="FD13" s="518">
        <f>+'[60]EPS MUESTRA'!EV36</f>
        <v>0</v>
      </c>
      <c r="FE13" s="518">
        <f>+'[60]EPS MUESTRA'!EW36</f>
        <v>0</v>
      </c>
      <c r="FF13" s="518">
        <f>+'[60]EPS MUESTRA'!EX36</f>
        <v>0</v>
      </c>
      <c r="FG13" s="518">
        <f>+'[60]EPS MUESTRA'!EY36</f>
        <v>0</v>
      </c>
      <c r="FH13" s="518">
        <f>+'[60]EPS MUESTRA'!EZ36</f>
        <v>0</v>
      </c>
      <c r="FI13" s="518">
        <f>+'[60]EPS MUESTRA'!FA36</f>
        <v>0</v>
      </c>
      <c r="FJ13" s="518">
        <f>+'[60]EPS MUESTRA'!FB36</f>
        <v>0</v>
      </c>
      <c r="FK13" s="518">
        <f>+'[60]EPS MUESTRA'!FC36</f>
        <v>0</v>
      </c>
      <c r="FL13" s="518">
        <f>+'[60]EPS MUESTRA'!FD36</f>
        <v>0</v>
      </c>
      <c r="FM13" s="518">
        <f t="shared" si="11"/>
        <v>0</v>
      </c>
    </row>
    <row r="14" spans="2:169" ht="15.75" x14ac:dyDescent="0.25">
      <c r="B14" s="695" t="s">
        <v>682</v>
      </c>
      <c r="C14" s="518">
        <f>+'[60]EPS MUESTRA'!Q37</f>
        <v>1.6689063799999999</v>
      </c>
      <c r="D14" s="518">
        <f>+'[60]EPS MUESTRA'!R37</f>
        <v>0</v>
      </c>
      <c r="E14" s="518">
        <f>+'[60]EPS MUESTRA'!S37</f>
        <v>0</v>
      </c>
      <c r="F14" s="518">
        <f>+'[60]EPS MUESTRA'!T37</f>
        <v>0.95888512000000004</v>
      </c>
      <c r="G14" s="518">
        <f>+'[60]EPS MUESTRA'!U37</f>
        <v>0</v>
      </c>
      <c r="H14" s="518">
        <f>+'[60]EPS MUESTRA'!V37</f>
        <v>0</v>
      </c>
      <c r="I14" s="518">
        <f>+'[60]EPS MUESTRA'!W37</f>
        <v>1.7220610599999999</v>
      </c>
      <c r="J14" s="518">
        <f>+'[60]EPS MUESTRA'!X37</f>
        <v>0</v>
      </c>
      <c r="K14" s="518">
        <f>+'[60]EPS MUESTRA'!Y37</f>
        <v>0</v>
      </c>
      <c r="L14" s="518">
        <f>+'[60]EPS MUESTRA'!Z37</f>
        <v>0</v>
      </c>
      <c r="M14" s="518">
        <f>+'[60]EPS MUESTRA'!AA37</f>
        <v>0.99215843000000004</v>
      </c>
      <c r="N14" s="518">
        <f>+'[60]EPS MUESTRA'!AB37</f>
        <v>0</v>
      </c>
      <c r="O14" s="518">
        <f t="shared" si="0"/>
        <v>5.3420109899999995</v>
      </c>
      <c r="P14" s="519"/>
      <c r="Q14" s="518">
        <f>+'[60]EPS MUESTRA'!AC37</f>
        <v>0</v>
      </c>
      <c r="R14" s="518">
        <f>+'[60]EPS MUESTRA'!AD37</f>
        <v>1.7769086999999999</v>
      </c>
      <c r="S14" s="518">
        <f>+'[60]EPS MUESTRA'!AE37</f>
        <v>0</v>
      </c>
      <c r="T14" s="518">
        <f>+'[60]EPS MUESTRA'!AF37</f>
        <v>1.0265863299999998</v>
      </c>
      <c r="U14" s="518">
        <f>+'[60]EPS MUESTRA'!AG37</f>
        <v>0</v>
      </c>
      <c r="V14" s="518">
        <f>+'[60]EPS MUESTRA'!AH37</f>
        <v>0</v>
      </c>
      <c r="W14" s="518">
        <f>+'[60]EPS MUESTRA'!AI37</f>
        <v>1.83350324</v>
      </c>
      <c r="X14" s="518">
        <f>+'[60]EPS MUESTRA'!AJ37</f>
        <v>0</v>
      </c>
      <c r="Y14" s="518">
        <f>+'[60]EPS MUESTRA'!AK37</f>
        <v>0</v>
      </c>
      <c r="Z14" s="518">
        <f>+'[60]EPS MUESTRA'!AL37</f>
        <v>1.0622088700000001</v>
      </c>
      <c r="AA14" s="518">
        <f>+'[60]EPS MUESTRA'!AM37</f>
        <v>0</v>
      </c>
      <c r="AB14" s="518">
        <f>+'[60]EPS MUESTRA'!AN37</f>
        <v>0</v>
      </c>
      <c r="AC14" s="518">
        <f t="shared" si="1"/>
        <v>5.6992071399999995</v>
      </c>
      <c r="AD14" s="519"/>
      <c r="AE14" s="518">
        <f>+'[60]EPS MUESTRA'!AO37</f>
        <v>1.89190032</v>
      </c>
      <c r="AF14" s="518">
        <f>+'[60]EPS MUESTRA'!AP37</f>
        <v>0</v>
      </c>
      <c r="AG14" s="518">
        <f>+'[60]EPS MUESTRA'!AQ37</f>
        <v>52.631578950000005</v>
      </c>
      <c r="AH14" s="518">
        <f>+'[60]EPS MUESTRA'!AR37</f>
        <v>1.09906752</v>
      </c>
      <c r="AI14" s="518">
        <f>+'[60]EPS MUESTRA'!AS37</f>
        <v>0</v>
      </c>
      <c r="AJ14" s="518">
        <f>+'[60]EPS MUESTRA'!AT37</f>
        <v>52.631578950000005</v>
      </c>
      <c r="AK14" s="518">
        <f>+'[60]EPS MUESTRA'!AU37</f>
        <v>1.9521573400000001</v>
      </c>
      <c r="AL14" s="518">
        <f>+'[60]EPS MUESTRA'!AV37</f>
        <v>0</v>
      </c>
      <c r="AM14" s="518">
        <f>+'[60]EPS MUESTRA'!AW37</f>
        <v>52.631578950000005</v>
      </c>
      <c r="AN14" s="518">
        <f>+'[60]EPS MUESTRA'!AX37</f>
        <v>1.1372051699999999</v>
      </c>
      <c r="AO14" s="518">
        <f>+'[60]EPS MUESTRA'!AY37</f>
        <v>0</v>
      </c>
      <c r="AP14" s="518">
        <f>+'[60]EPS MUESTRA'!AZ37</f>
        <v>52.631578950000005</v>
      </c>
      <c r="AQ14" s="518">
        <f t="shared" si="2"/>
        <v>216.60664614999999</v>
      </c>
      <c r="AR14" s="519"/>
      <c r="AS14" s="518">
        <f>+'[60]EPS MUESTRA'!BA37</f>
        <v>2.01433354</v>
      </c>
      <c r="AT14" s="518">
        <f>+'[60]EPS MUESTRA'!BB37</f>
        <v>0</v>
      </c>
      <c r="AU14" s="518">
        <f>+'[60]EPS MUESTRA'!BC37</f>
        <v>52.631578950000005</v>
      </c>
      <c r="AV14" s="518">
        <f>+'[60]EPS MUESTRA'!BD37</f>
        <v>1.17666618</v>
      </c>
      <c r="AW14" s="518">
        <f>+'[60]EPS MUESTRA'!BE37</f>
        <v>0</v>
      </c>
      <c r="AX14" s="518">
        <f>+'[60]EPS MUESTRA'!BF37</f>
        <v>52.631578950000005</v>
      </c>
      <c r="AY14" s="518">
        <f>+'[60]EPS MUESTRA'!BG37</f>
        <v>2.07849006</v>
      </c>
      <c r="AZ14" s="518">
        <f>+'[60]EPS MUESTRA'!BH37</f>
        <v>0</v>
      </c>
      <c r="BA14" s="518">
        <f>+'[60]EPS MUESTRA'!BI37</f>
        <v>52.631578950000005</v>
      </c>
      <c r="BB14" s="518">
        <f>+'[60]EPS MUESTRA'!BJ37</f>
        <v>1.2174965</v>
      </c>
      <c r="BC14" s="518">
        <f>+'[60]EPS MUESTRA'!BK37</f>
        <v>0</v>
      </c>
      <c r="BD14" s="518">
        <f>+'[60]EPS MUESTRA'!BL37</f>
        <v>52.631578950000005</v>
      </c>
      <c r="BE14" s="518">
        <f t="shared" si="3"/>
        <v>217.01330208000005</v>
      </c>
      <c r="BF14" s="519"/>
      <c r="BG14" s="518">
        <f>+'[60]EPS MUESTRA'!BM37</f>
        <v>2.14468996</v>
      </c>
      <c r="BH14" s="518">
        <f>+'[60]EPS MUESTRA'!BN37</f>
        <v>0</v>
      </c>
      <c r="BI14" s="518">
        <f>+'[60]EPS MUESTRA'!BO37</f>
        <v>52.631578950000005</v>
      </c>
      <c r="BJ14" s="518">
        <f>+'[60]EPS MUESTRA'!BP37</f>
        <v>1.25974363</v>
      </c>
      <c r="BK14" s="518">
        <f>+'[60]EPS MUESTRA'!BQ37</f>
        <v>0</v>
      </c>
      <c r="BL14" s="518">
        <f>+'[60]EPS MUESTRA'!BR37</f>
        <v>52.631578950000005</v>
      </c>
      <c r="BM14" s="518">
        <f>+'[60]EPS MUESTRA'!BS37</f>
        <v>2.2129983399999995</v>
      </c>
      <c r="BN14" s="518">
        <f>+'[60]EPS MUESTRA'!BT37</f>
        <v>0</v>
      </c>
      <c r="BO14" s="518">
        <f>+'[60]EPS MUESTRA'!BU37</f>
        <v>52.631578950000005</v>
      </c>
      <c r="BP14" s="518">
        <f>+'[60]EPS MUESTRA'!BV37</f>
        <v>1.30345673</v>
      </c>
      <c r="BQ14" s="518">
        <f>+'[60]EPS MUESTRA'!BW37</f>
        <v>0</v>
      </c>
      <c r="BR14" s="518">
        <f>+'[60]EPS MUESTRA'!BX37</f>
        <v>52.631578950000005</v>
      </c>
      <c r="BS14" s="518">
        <f t="shared" si="4"/>
        <v>217.44720446000002</v>
      </c>
      <c r="BT14" s="519"/>
      <c r="BU14" s="518">
        <f>+'[60]EPS MUESTRA'!BY37</f>
        <v>2.2834823399999999</v>
      </c>
      <c r="BV14" s="518">
        <f>+'[60]EPS MUESTRA'!BZ37</f>
        <v>0</v>
      </c>
      <c r="BW14" s="518">
        <f>+'[60]EPS MUESTRA'!CA37</f>
        <v>52.631578950000005</v>
      </c>
      <c r="BX14" s="518">
        <f>+'[60]EPS MUESTRA'!CB37</f>
        <v>1.3486866799999999</v>
      </c>
      <c r="BY14" s="518">
        <f>+'[60]EPS MUESTRA'!CC37</f>
        <v>0</v>
      </c>
      <c r="BZ14" s="518">
        <f>+'[60]EPS MUESTRA'!CD37</f>
        <v>52.631578950000005</v>
      </c>
      <c r="CA14" s="518">
        <f>+'[60]EPS MUESTRA'!CE37</f>
        <v>0</v>
      </c>
      <c r="CB14" s="518">
        <f>+'[60]EPS MUESTRA'!CF37</f>
        <v>0</v>
      </c>
      <c r="CC14" s="518">
        <f>+'[60]EPS MUESTRA'!CG37</f>
        <v>52.631578950000005</v>
      </c>
      <c r="CD14" s="518">
        <f>+'[60]EPS MUESTRA'!CH37</f>
        <v>0</v>
      </c>
      <c r="CE14" s="518">
        <f>+'[60]EPS MUESTRA'!CI37</f>
        <v>0</v>
      </c>
      <c r="CF14" s="518">
        <f>+'[60]EPS MUESTRA'!CJ37</f>
        <v>52.631578950000005</v>
      </c>
      <c r="CG14" s="518">
        <f t="shared" si="5"/>
        <v>214.15848482000001</v>
      </c>
      <c r="CH14" s="519"/>
      <c r="CI14" s="518">
        <f>+'[60]EPS MUESTRA'!CK37</f>
        <v>0</v>
      </c>
      <c r="CJ14" s="518">
        <f>+'[60]EPS MUESTRA'!CL37</f>
        <v>0</v>
      </c>
      <c r="CK14" s="518">
        <f>+'[60]EPS MUESTRA'!CM37</f>
        <v>52.631578950000005</v>
      </c>
      <c r="CL14" s="518">
        <f>+'[60]EPS MUESTRA'!CN37</f>
        <v>0</v>
      </c>
      <c r="CM14" s="518">
        <f>+'[60]EPS MUESTRA'!CO37</f>
        <v>0</v>
      </c>
      <c r="CN14" s="518">
        <f>+'[60]EPS MUESTRA'!CP37</f>
        <v>52.631578950000005</v>
      </c>
      <c r="CO14" s="518">
        <f>+'[60]EPS MUESTRA'!CQ37</f>
        <v>0</v>
      </c>
      <c r="CP14" s="518">
        <f>+'[60]EPS MUESTRA'!CR37</f>
        <v>0</v>
      </c>
      <c r="CQ14" s="518">
        <f>+'[60]EPS MUESTRA'!CS37</f>
        <v>52.631578900000001</v>
      </c>
      <c r="CR14" s="518">
        <f>+'[60]EPS MUESTRA'!CT37</f>
        <v>0</v>
      </c>
      <c r="CS14" s="518">
        <f>+'[60]EPS MUESTRA'!CU37</f>
        <v>0</v>
      </c>
      <c r="CT14" s="518">
        <f>+'[60]EPS MUESTRA'!CV37</f>
        <v>0</v>
      </c>
      <c r="CU14" s="518">
        <f t="shared" si="6"/>
        <v>157.8947368</v>
      </c>
      <c r="CV14" s="519"/>
      <c r="CW14" s="518">
        <f>+'[60]EPS MUESTRA'!CW37</f>
        <v>0</v>
      </c>
      <c r="CX14" s="518">
        <f>+'[60]EPS MUESTRA'!CX37</f>
        <v>0</v>
      </c>
      <c r="CY14" s="518">
        <f>+'[60]EPS MUESTRA'!CY37</f>
        <v>0</v>
      </c>
      <c r="CZ14" s="518">
        <f>+'[60]EPS MUESTRA'!CZ37</f>
        <v>0</v>
      </c>
      <c r="DA14" s="518">
        <f>+'[60]EPS MUESTRA'!DA37</f>
        <v>0</v>
      </c>
      <c r="DB14" s="518">
        <f>+'[60]EPS MUESTRA'!DB37</f>
        <v>0</v>
      </c>
      <c r="DC14" s="518">
        <f>+'[60]EPS MUESTRA'!DC37</f>
        <v>0</v>
      </c>
      <c r="DD14" s="518">
        <f>+'[60]EPS MUESTRA'!DD37</f>
        <v>0</v>
      </c>
      <c r="DE14" s="518">
        <f>+'[60]EPS MUESTRA'!DE37</f>
        <v>0</v>
      </c>
      <c r="DF14" s="518">
        <f>+'[60]EPS MUESTRA'!DF37</f>
        <v>0</v>
      </c>
      <c r="DG14" s="518">
        <f>+'[60]EPS MUESTRA'!DG37</f>
        <v>0</v>
      </c>
      <c r="DH14" s="518">
        <f>+'[60]EPS MUESTRA'!DH37</f>
        <v>0</v>
      </c>
      <c r="DI14" s="518">
        <f t="shared" si="7"/>
        <v>0</v>
      </c>
      <c r="DJ14" s="519"/>
      <c r="DK14" s="518">
        <f>+'[60]EPS MUESTRA'!DI37</f>
        <v>0</v>
      </c>
      <c r="DL14" s="518">
        <f>+'[60]EPS MUESTRA'!DJ37</f>
        <v>0</v>
      </c>
      <c r="DM14" s="518">
        <f>+'[60]EPS MUESTRA'!DK37</f>
        <v>0</v>
      </c>
      <c r="DN14" s="518">
        <f>+'[60]EPS MUESTRA'!DL37</f>
        <v>0</v>
      </c>
      <c r="DO14" s="518">
        <f>+'[60]EPS MUESTRA'!DM37</f>
        <v>0</v>
      </c>
      <c r="DP14" s="518">
        <f>+'[60]EPS MUESTRA'!DN37</f>
        <v>0</v>
      </c>
      <c r="DQ14" s="518">
        <f>+'[60]EPS MUESTRA'!DO37</f>
        <v>0</v>
      </c>
      <c r="DR14" s="518">
        <f>+'[60]EPS MUESTRA'!DP37</f>
        <v>0</v>
      </c>
      <c r="DS14" s="518">
        <f>+'[60]EPS MUESTRA'!DQ37</f>
        <v>0</v>
      </c>
      <c r="DT14" s="518">
        <f>+'[60]EPS MUESTRA'!DR37</f>
        <v>0</v>
      </c>
      <c r="DU14" s="518">
        <f>+'[60]EPS MUESTRA'!DS37</f>
        <v>0</v>
      </c>
      <c r="DV14" s="518">
        <f>+'[60]EPS MUESTRA'!DT37</f>
        <v>0</v>
      </c>
      <c r="DW14" s="518">
        <f t="shared" si="8"/>
        <v>0</v>
      </c>
      <c r="DX14" s="519"/>
      <c r="DY14" s="518">
        <f>+'[60]EPS MUESTRA'!DU37</f>
        <v>0</v>
      </c>
      <c r="DZ14" s="518">
        <f>+'[60]EPS MUESTRA'!DV37</f>
        <v>0</v>
      </c>
      <c r="EA14" s="518">
        <f>+'[60]EPS MUESTRA'!DW37</f>
        <v>0</v>
      </c>
      <c r="EB14" s="518">
        <f>+'[60]EPS MUESTRA'!DX37</f>
        <v>0</v>
      </c>
      <c r="EC14" s="518">
        <f>+'[60]EPS MUESTRA'!DY37</f>
        <v>0</v>
      </c>
      <c r="ED14" s="518">
        <f>+'[60]EPS MUESTRA'!DZ37</f>
        <v>0</v>
      </c>
      <c r="EE14" s="518">
        <f>+'[60]EPS MUESTRA'!EA37</f>
        <v>0</v>
      </c>
      <c r="EF14" s="518">
        <f>+'[60]EPS MUESTRA'!EB37</f>
        <v>0</v>
      </c>
      <c r="EG14" s="518">
        <f>+'[60]EPS MUESTRA'!EC37</f>
        <v>0</v>
      </c>
      <c r="EH14" s="518">
        <f>+'[60]EPS MUESTRA'!ED37</f>
        <v>0</v>
      </c>
      <c r="EI14" s="518">
        <f>+'[60]EPS MUESTRA'!EE37</f>
        <v>0</v>
      </c>
      <c r="EJ14" s="518">
        <f>+'[60]EPS MUESTRA'!EF37</f>
        <v>0</v>
      </c>
      <c r="EK14" s="518">
        <f t="shared" si="9"/>
        <v>0</v>
      </c>
      <c r="EL14" s="519"/>
      <c r="EM14" s="518">
        <f>+'[60]EPS MUESTRA'!EG37</f>
        <v>0</v>
      </c>
      <c r="EN14" s="518">
        <f>+'[60]EPS MUESTRA'!EH37</f>
        <v>0</v>
      </c>
      <c r="EO14" s="518">
        <f>+'[60]EPS MUESTRA'!EI37</f>
        <v>0</v>
      </c>
      <c r="EP14" s="518">
        <f>+'[60]EPS MUESTRA'!EJ37</f>
        <v>0</v>
      </c>
      <c r="EQ14" s="518">
        <f>+'[60]EPS MUESTRA'!EK37</f>
        <v>0</v>
      </c>
      <c r="ER14" s="518">
        <f>+'[60]EPS MUESTRA'!EL37</f>
        <v>0</v>
      </c>
      <c r="ES14" s="518">
        <f>+'[60]EPS MUESTRA'!EM37</f>
        <v>0</v>
      </c>
      <c r="ET14" s="518">
        <f>+'[60]EPS MUESTRA'!EN37</f>
        <v>0</v>
      </c>
      <c r="EU14" s="518">
        <f>+'[60]EPS MUESTRA'!EO37</f>
        <v>0</v>
      </c>
      <c r="EV14" s="518">
        <f>+'[60]EPS MUESTRA'!EP37</f>
        <v>0</v>
      </c>
      <c r="EW14" s="518">
        <f>+'[60]EPS MUESTRA'!EQ37</f>
        <v>0</v>
      </c>
      <c r="EX14" s="518">
        <f>+'[60]EPS MUESTRA'!ER37</f>
        <v>0</v>
      </c>
      <c r="EY14" s="518">
        <f t="shared" si="10"/>
        <v>0</v>
      </c>
      <c r="EZ14" s="519"/>
      <c r="FA14" s="518">
        <f>+'[60]EPS MUESTRA'!ES37</f>
        <v>0</v>
      </c>
      <c r="FB14" s="518">
        <f>+'[60]EPS MUESTRA'!ET37</f>
        <v>0</v>
      </c>
      <c r="FC14" s="518">
        <f>+'[60]EPS MUESTRA'!EU37</f>
        <v>0</v>
      </c>
      <c r="FD14" s="518">
        <f>+'[60]EPS MUESTRA'!EV37</f>
        <v>0</v>
      </c>
      <c r="FE14" s="518">
        <f>+'[60]EPS MUESTRA'!EW37</f>
        <v>0</v>
      </c>
      <c r="FF14" s="518">
        <f>+'[60]EPS MUESTRA'!EX37</f>
        <v>0</v>
      </c>
      <c r="FG14" s="518">
        <f>+'[60]EPS MUESTRA'!EY37</f>
        <v>0</v>
      </c>
      <c r="FH14" s="518">
        <f>+'[60]EPS MUESTRA'!EZ37</f>
        <v>0</v>
      </c>
      <c r="FI14" s="518">
        <f>+'[60]EPS MUESTRA'!FA37</f>
        <v>0</v>
      </c>
      <c r="FJ14" s="518">
        <f>+'[60]EPS MUESTRA'!FB37</f>
        <v>0</v>
      </c>
      <c r="FK14" s="518">
        <f>+'[60]EPS MUESTRA'!FC37</f>
        <v>0</v>
      </c>
      <c r="FL14" s="518">
        <f>+'[60]EPS MUESTRA'!FD37</f>
        <v>0</v>
      </c>
      <c r="FM14" s="518">
        <f t="shared" si="11"/>
        <v>0</v>
      </c>
    </row>
    <row r="15" spans="2:169" ht="15.75" x14ac:dyDescent="0.25">
      <c r="B15" s="695" t="s">
        <v>17</v>
      </c>
      <c r="C15" s="518">
        <f>+IF([63]mFlows!S117&lt;0,-[63]mFlows!S117,0)</f>
        <v>0</v>
      </c>
      <c r="D15" s="518">
        <f>+IF([63]mFlows!T117&lt;0,-[63]mFlows!T117,0)</f>
        <v>0</v>
      </c>
      <c r="E15" s="518">
        <f>+IF([63]mFlows!U117&lt;0,-[63]mFlows!U117,0)</f>
        <v>0</v>
      </c>
      <c r="F15" s="518">
        <f>+IF([63]mFlows!V117&lt;0,-[63]mFlows!V117,0)</f>
        <v>0</v>
      </c>
      <c r="G15" s="518">
        <f>+IF([63]mFlows!W117&lt;0,-[63]mFlows!W117,0)</f>
        <v>0</v>
      </c>
      <c r="H15" s="518">
        <f>+IF([63]mFlows!X117&lt;0,-[63]mFlows!X117,0)</f>
        <v>0</v>
      </c>
      <c r="I15" s="518">
        <f>+IF([63]mFlows!Y117&lt;0,-[63]mFlows!Y117,0)</f>
        <v>0</v>
      </c>
      <c r="J15" s="518">
        <f>+IF([63]mFlows!Z117&lt;0,-[63]mFlows!Z117,0)</f>
        <v>0</v>
      </c>
      <c r="K15" s="518">
        <f>+IF([63]mFlows!AA117&lt;0,-[63]mFlows!AA117,0)</f>
        <v>0</v>
      </c>
      <c r="L15" s="518">
        <f>+IF([63]mFlows!AB117&lt;0,-[63]mFlows!AB117,0)</f>
        <v>0</v>
      </c>
      <c r="M15" s="518">
        <f>+IF([63]mFlows!AC117&lt;0,-[63]mFlows!AC117,0)</f>
        <v>0</v>
      </c>
      <c r="N15" s="518">
        <f>+IF([63]mFlows!AD117&lt;0,-[63]mFlows!AD117,0)</f>
        <v>0</v>
      </c>
      <c r="O15" s="518">
        <f t="shared" si="0"/>
        <v>0</v>
      </c>
      <c r="P15" s="519"/>
      <c r="Q15" s="518">
        <f>+IF([63]mFlows!AE117&lt;0,-[63]mFlows!AE117,0)</f>
        <v>0</v>
      </c>
      <c r="R15" s="518">
        <f>+IF([63]mFlows!AF117&lt;0,-[63]mFlows!AF117,0)</f>
        <v>0</v>
      </c>
      <c r="S15" s="518">
        <f>+IF([63]mFlows!AG117&lt;0,-[63]mFlows!AG117,0)</f>
        <v>0</v>
      </c>
      <c r="T15" s="518">
        <f>+IF([63]mFlows!AH117&lt;0,-[63]mFlows!AH117,0)</f>
        <v>0</v>
      </c>
      <c r="U15" s="518">
        <f>+IF([63]mFlows!AI117&lt;0,-[63]mFlows!AI117,0)</f>
        <v>0</v>
      </c>
      <c r="V15" s="518">
        <f>+IF([63]mFlows!AJ117&lt;0,-[63]mFlows!AJ117,0)</f>
        <v>0</v>
      </c>
      <c r="W15" s="518">
        <f>+IF([63]mFlows!AK117&lt;0,-[63]mFlows!AK117,0)</f>
        <v>0</v>
      </c>
      <c r="X15" s="518">
        <f>+IF([63]mFlows!AL117&lt;0,-[63]mFlows!AL117,0)</f>
        <v>0</v>
      </c>
      <c r="Y15" s="518">
        <f>+IF([63]mFlows!AM117&lt;0,-[63]mFlows!AM117,0)</f>
        <v>0</v>
      </c>
      <c r="Z15" s="518">
        <f>+IF([63]mFlows!AN117&lt;0,-[63]mFlows!AN117,0)</f>
        <v>0</v>
      </c>
      <c r="AA15" s="518">
        <f>+IF([63]mFlows!AO117&lt;0,-[63]mFlows!AO117,0)</f>
        <v>0</v>
      </c>
      <c r="AB15" s="518">
        <f>+IF([63]mFlows!AP117&lt;0,-[63]mFlows!AP117,0)</f>
        <v>0</v>
      </c>
      <c r="AC15" s="518">
        <f t="shared" si="1"/>
        <v>0</v>
      </c>
      <c r="AD15" s="519"/>
      <c r="AE15" s="518">
        <f>+IF([63]mFlows!AQ117&lt;0,-[63]mFlows!AQ117,0)</f>
        <v>0</v>
      </c>
      <c r="AF15" s="518">
        <f>+IF([63]mFlows!AR117&lt;0,-[63]mFlows!AR117,0)</f>
        <v>0</v>
      </c>
      <c r="AG15" s="518">
        <f>+IF([63]mFlows!AS117&lt;0,-[63]mFlows!AS117,0)</f>
        <v>0</v>
      </c>
      <c r="AH15" s="518">
        <f>+IF([63]mFlows!AT117&lt;0,-[63]mFlows!AT117,0)</f>
        <v>0</v>
      </c>
      <c r="AI15" s="518">
        <f>+IF([63]mFlows!AU117&lt;0,-[63]mFlows!AU117,0)</f>
        <v>0</v>
      </c>
      <c r="AJ15" s="518">
        <f>+IF([63]mFlows!AV117&lt;0,-[63]mFlows!AV117,0)</f>
        <v>0</v>
      </c>
      <c r="AK15" s="518">
        <f>+IF([63]mFlows!AW117&lt;0,-[63]mFlows!AW117,0)</f>
        <v>0</v>
      </c>
      <c r="AL15" s="518">
        <f>+IF([63]mFlows!AX117&lt;0,-[63]mFlows!AX117,0)</f>
        <v>0</v>
      </c>
      <c r="AM15" s="518">
        <f>+IF([63]mFlows!AY117&lt;0,-[63]mFlows!AY117,0)</f>
        <v>0</v>
      </c>
      <c r="AN15" s="518">
        <f>+IF([63]mFlows!AZ117&lt;0,-[63]mFlows!AZ117,0)</f>
        <v>0</v>
      </c>
      <c r="AO15" s="518">
        <f>+IF([63]mFlows!BA117&lt;0,-[63]mFlows!BA117,0)</f>
        <v>0</v>
      </c>
      <c r="AP15" s="518">
        <f>+IF([63]mFlows!BB117&lt;0,-[63]mFlows!BB117,0)</f>
        <v>0</v>
      </c>
      <c r="AQ15" s="518">
        <f t="shared" si="2"/>
        <v>0</v>
      </c>
      <c r="AR15" s="519"/>
      <c r="AS15" s="518">
        <f>+IF([63]mFlows!BC117&lt;0,-[63]mFlows!BC117,0)</f>
        <v>0</v>
      </c>
      <c r="AT15" s="518">
        <f>+IF([63]mFlows!BD117&lt;0,-[63]mFlows!BD117,0)</f>
        <v>0</v>
      </c>
      <c r="AU15" s="518">
        <f>+IF([63]mFlows!BE117&lt;0,-[63]mFlows!BE117,0)</f>
        <v>0</v>
      </c>
      <c r="AV15" s="518">
        <f>+IF([63]mFlows!BF117&lt;0,-[63]mFlows!BF117,0)</f>
        <v>0</v>
      </c>
      <c r="AW15" s="518">
        <f>+IF([63]mFlows!BG117&lt;0,-[63]mFlows!BG117,0)</f>
        <v>27.099766000000045</v>
      </c>
      <c r="AX15" s="518">
        <f>+IF([63]mFlows!BH117&lt;0,-[63]mFlows!BH117,0)</f>
        <v>0</v>
      </c>
      <c r="AY15" s="518">
        <f>+IF([63]mFlows!BI117&lt;0,-[63]mFlows!BI117,0)</f>
        <v>0</v>
      </c>
      <c r="AZ15" s="518">
        <f>+IF([63]mFlows!BJ117&lt;0,-[63]mFlows!BJ117,0)</f>
        <v>0</v>
      </c>
      <c r="BA15" s="518">
        <f>+IF([63]mFlows!BK117&lt;0,-[63]mFlows!BK117,0)</f>
        <v>0</v>
      </c>
      <c r="BB15" s="518">
        <f>+IF([63]mFlows!BL117&lt;0,-[63]mFlows!BL117,0)</f>
        <v>21.322555929999908</v>
      </c>
      <c r="BC15" s="518">
        <f>+IF([63]mFlows!BM117&lt;0,-[63]mFlows!BM117,0)</f>
        <v>0</v>
      </c>
      <c r="BD15" s="518">
        <f>+IF([63]mFlows!BN117&lt;0,-[63]mFlows!BN117,0)</f>
        <v>22.623248070000045</v>
      </c>
      <c r="BE15" s="518">
        <f t="shared" si="3"/>
        <v>71.045569999999998</v>
      </c>
      <c r="BF15" s="519"/>
      <c r="BG15" s="518">
        <f>+IF([63]mFlows!BO117&lt;0,-[63]mFlows!BO117,0)</f>
        <v>0</v>
      </c>
      <c r="BH15" s="518">
        <f>+IF([63]mFlows!BP117&lt;0,-[63]mFlows!BP117,0)</f>
        <v>14.568081929999948</v>
      </c>
      <c r="BI15" s="518">
        <f>+IF([63]mFlows!BQ117&lt;0,-[63]mFlows!BQ117,0)</f>
        <v>7.3849650700000211</v>
      </c>
      <c r="BJ15" s="518">
        <f>+IF([63]mFlows!BR117&lt;0,-[63]mFlows!BR117,0)</f>
        <v>0</v>
      </c>
      <c r="BK15" s="518">
        <f>+IF([63]mFlows!BS117&lt;0,-[63]mFlows!BS117,0)</f>
        <v>6.5316757499999767</v>
      </c>
      <c r="BL15" s="518">
        <f>+IF([63]mFlows!BT117&lt;0,-[63]mFlows!BT117,0)</f>
        <v>14.558362250000073</v>
      </c>
      <c r="BM15" s="518">
        <f>+IF([63]mFlows!BU117&lt;0,-[63]mFlows!BU117,0)</f>
        <v>0</v>
      </c>
      <c r="BN15" s="518">
        <f>+IF([63]mFlows!BV117&lt;0,-[63]mFlows!BV117,0)</f>
        <v>7.545927000000006</v>
      </c>
      <c r="BO15" s="518">
        <f>+IF([63]mFlows!BW117&lt;0,-[63]mFlows!BW117,0)</f>
        <v>7.3383790000000317</v>
      </c>
      <c r="BP15" s="518">
        <f>+IF([63]mFlows!BX117&lt;0,-[63]mFlows!BX117,0)</f>
        <v>15.244312229999991</v>
      </c>
      <c r="BQ15" s="518">
        <f>+IF([63]mFlows!BY117&lt;0,-[63]mFlows!BY117,0)</f>
        <v>0</v>
      </c>
      <c r="BR15" s="518">
        <f>+IF([63]mFlows!BZ117&lt;0,-[63]mFlows!BZ117,0)</f>
        <v>7.1486927699999114</v>
      </c>
      <c r="BS15" s="518">
        <f t="shared" si="4"/>
        <v>80.32039599999996</v>
      </c>
      <c r="BT15" s="519"/>
      <c r="BU15" s="518">
        <f>+IF([63]mFlows!CA117&lt;0,-[63]mFlows!CA117,0)</f>
        <v>6.8503081100000145</v>
      </c>
      <c r="BV15" s="518">
        <f>+IF([63]mFlows!CB117&lt;0,-[63]mFlows!CB117,0)</f>
        <v>6.4440099299999929</v>
      </c>
      <c r="BW15" s="518">
        <f>+IF([63]mFlows!CC117&lt;0,-[63]mFlows!CC117,0)</f>
        <v>6.5879423200000247</v>
      </c>
      <c r="BX15" s="518">
        <f>+IF([63]mFlows!CD117&lt;0,-[63]mFlows!CD117,0)</f>
        <v>12.345551640000053</v>
      </c>
      <c r="BY15" s="518">
        <f>+IF([63]mFlows!CE117&lt;0,-[63]mFlows!CE117,0)</f>
        <v>6.5781499999999369</v>
      </c>
      <c r="BZ15" s="518">
        <f>+IF([63]mFlows!CF117&lt;0,-[63]mFlows!CF117,0)</f>
        <v>6.4040190000000621</v>
      </c>
      <c r="CA15" s="518">
        <f>+IF([63]mFlows!CG117&lt;0,-[63]mFlows!CG117,0)</f>
        <v>6.5123810000000049</v>
      </c>
      <c r="CB15" s="518">
        <f>+IF([63]mFlows!CH117&lt;0,-[63]mFlows!CH117,0)</f>
        <v>6.1474009999999453</v>
      </c>
      <c r="CC15" s="518">
        <f>+IF([63]mFlows!CI117&lt;0,-[63]mFlows!CI117,0)</f>
        <v>6.3982584300000553</v>
      </c>
      <c r="CD15" s="518">
        <f>+IF([63]mFlows!CJ117&lt;0,-[63]mFlows!CJ117,0)</f>
        <v>6.6276245999999901</v>
      </c>
      <c r="CE15" s="518">
        <f>+IF([63]mFlows!CK117&lt;0,-[63]mFlows!CK117,0)</f>
        <v>6.991760769999928</v>
      </c>
      <c r="CF15" s="518">
        <f>+IF([63]mFlows!CL117&lt;0,-[63]mFlows!CL117,0)</f>
        <v>8.0665260800000169</v>
      </c>
      <c r="CG15" s="518">
        <f t="shared" si="5"/>
        <v>85.953932880000025</v>
      </c>
      <c r="CH15" s="519"/>
      <c r="CI15" s="518">
        <f>+IF([63]mFlows!CM117&lt;0,-[63]mFlows!CM117,0)</f>
        <v>6.5648771200000056</v>
      </c>
      <c r="CJ15" s="518">
        <f>+IF([63]mFlows!CN117&lt;0,-[63]mFlows!CN117,0)</f>
        <v>15.29834100000005</v>
      </c>
      <c r="CK15" s="518">
        <f>+IF([63]mFlows!CO117&lt;0,-[63]mFlows!CO117,0)</f>
        <v>7.4460050000000138</v>
      </c>
      <c r="CL15" s="518">
        <f>+IF([63]mFlows!CP117&lt;0,-[63]mFlows!CP117,0)</f>
        <v>8.4280899999999974</v>
      </c>
      <c r="CM15" s="518">
        <f>+IF([63]mFlows!CQ117&lt;0,-[63]mFlows!CQ117,0)</f>
        <v>8.2167191699999194</v>
      </c>
      <c r="CN15" s="518">
        <f>+IF([63]mFlows!CR117&lt;0,-[63]mFlows!CR117,0)</f>
        <v>8.7093008300000747</v>
      </c>
      <c r="CO15" s="518">
        <f>+IF([63]mFlows!CS117&lt;0,-[63]mFlows!CS117,0)</f>
        <v>8.4255407299999661</v>
      </c>
      <c r="CP15" s="518">
        <f>+IF([63]mFlows!CT117&lt;0,-[63]mFlows!CT117,0)</f>
        <v>9.0059307300000455</v>
      </c>
      <c r="CQ15" s="518">
        <f>+IF([63]mFlows!CU117&lt;0,-[63]mFlows!CU117,0)</f>
        <v>9.1659849299999223</v>
      </c>
      <c r="CR15" s="518">
        <f>+IF([63]mFlows!CV117&lt;0,-[63]mFlows!CV117,0)</f>
        <v>8.8045174500000485</v>
      </c>
      <c r="CS15" s="518">
        <f>+IF([63]mFlows!CW117&lt;0,-[63]mFlows!CW117,0)</f>
        <v>7.3818425499999876</v>
      </c>
      <c r="CT15" s="518">
        <f>+IF([63]mFlows!CX117&lt;0,-[63]mFlows!CX117,0)</f>
        <v>18.243748200000027</v>
      </c>
      <c r="CU15" s="518">
        <f t="shared" si="6"/>
        <v>115.69089771000006</v>
      </c>
      <c r="CV15" s="519"/>
      <c r="CW15" s="518">
        <f>+IF([63]mFlows!CY117&lt;0,-[63]mFlows!CY117,0)</f>
        <v>9.9603628399999025</v>
      </c>
      <c r="CX15" s="518">
        <f>+IF([63]mFlows!CZ117&lt;0,-[63]mFlows!CZ117,0)</f>
        <v>9.2028543900000841</v>
      </c>
      <c r="CY15" s="518">
        <f>+IF([63]mFlows!DA117&lt;0,-[63]mFlows!DA117,0)</f>
        <v>9.9679963399998996</v>
      </c>
      <c r="CZ15" s="518">
        <f>+IF([63]mFlows!DB117&lt;0,-[63]mFlows!DB117,0)</f>
        <v>2.385518100000013</v>
      </c>
      <c r="DA15" s="518">
        <f>+IF([63]mFlows!DC117&lt;0,-[63]mFlows!DC117,0)</f>
        <v>5.3630923700000039</v>
      </c>
      <c r="DB15" s="518">
        <f>+IF([63]mFlows!DD117&lt;0,-[63]mFlows!DD117,0)</f>
        <v>8.5143920600000911</v>
      </c>
      <c r="DC15" s="518">
        <f>+IF([63]mFlows!DE117&lt;0,-[63]mFlows!DE117,0)</f>
        <v>9.548356359999957</v>
      </c>
      <c r="DD15" s="518">
        <f>+IF([63]mFlows!DF117&lt;0,-[63]mFlows!DF117,0)</f>
        <v>9.5631224300000213</v>
      </c>
      <c r="DE15" s="518">
        <f>+IF([63]mFlows!DG117&lt;0,-[63]mFlows!DG117,0)</f>
        <v>9.1888224399999672</v>
      </c>
      <c r="DF15" s="518">
        <f>+IF([63]mFlows!DH117&lt;0,-[63]mFlows!DH117,0)</f>
        <v>9.4127124899999899</v>
      </c>
      <c r="DG15" s="518">
        <f>+IF([63]mFlows!DI117&lt;0,-[63]mFlows!DI117,0)</f>
        <v>8.8483521499999824</v>
      </c>
      <c r="DH15" s="518">
        <f>+IF([63]mFlows!DJ117&lt;0,-[63]mFlows!DJ117,0)</f>
        <v>8.4904905400001098</v>
      </c>
      <c r="DI15" s="518">
        <f t="shared" si="7"/>
        <v>100.44607251000002</v>
      </c>
      <c r="DJ15" s="519"/>
      <c r="DK15" s="518">
        <f>+IF([63]mFlows!DK117&lt;0,-[63]mFlows!DK117,0)</f>
        <v>8.9726907099998243</v>
      </c>
      <c r="DL15" s="518">
        <f>+IF([63]mFlows!DL117&lt;0,-[63]mFlows!DL117,0)</f>
        <v>7.9567541200001415</v>
      </c>
      <c r="DM15" s="518">
        <f>+IF([63]mFlows!DM117&lt;0,-[63]mFlows!DM117,0)</f>
        <v>8.6855914499999471</v>
      </c>
      <c r="DN15" s="518">
        <f>+IF([63]mFlows!DN117&lt;0,-[63]mFlows!DN117,0)</f>
        <v>8.254106800000045</v>
      </c>
      <c r="DO15" s="518">
        <f>+IF([63]mFlows!DO117&lt;0,-[63]mFlows!DO117,0)</f>
        <v>2.3261456799999678</v>
      </c>
      <c r="DP15" s="518">
        <f>+IF([63]mFlows!DP117&lt;0,-[63]mFlows!DP117,0)</f>
        <v>2.2371029799999747</v>
      </c>
      <c r="DQ15" s="518">
        <f>+IF([63]mFlows!DQ117&lt;0,-[63]mFlows!DQ117,0)</f>
        <v>21.045618450000063</v>
      </c>
      <c r="DR15" s="518">
        <f>+IF([63]mFlows!DR117&lt;0,-[63]mFlows!DR117,0)</f>
        <v>8.6157826200000045</v>
      </c>
      <c r="DS15" s="518">
        <f>+IF([63]mFlows!DS117&lt;0,-[63]mFlows!DS117,0)</f>
        <v>8.2836820199999579</v>
      </c>
      <c r="DT15" s="518">
        <f>+IF([63]mFlows!DT117&lt;0,-[63]mFlows!DT117,0)</f>
        <v>8.6815414399999895</v>
      </c>
      <c r="DU15" s="518">
        <f>+IF([63]mFlows!DU117&lt;0,-[63]mFlows!DU117,0)</f>
        <v>8.3563809300000571</v>
      </c>
      <c r="DV15" s="518">
        <f>+IF([63]mFlows!DV117&lt;0,-[63]mFlows!DV117,0)</f>
        <v>2.7962683299999753</v>
      </c>
      <c r="DW15" s="518">
        <f t="shared" si="8"/>
        <v>96.211665529999948</v>
      </c>
      <c r="DX15" s="519"/>
      <c r="DY15" s="518">
        <f>+IF([63]mFlows!DW117&lt;0,-[63]mFlows!DW117,0)</f>
        <v>8.0212943000000223</v>
      </c>
      <c r="DZ15" s="518">
        <f>+IF([63]mFlows!DX117&lt;0,-[63]mFlows!DX117,0)</f>
        <v>7.6577272799999605</v>
      </c>
      <c r="EA15" s="518">
        <f>+IF([63]mFlows!DY117&lt;0,-[63]mFlows!DY117,0)</f>
        <v>7.2528384000000301</v>
      </c>
      <c r="EB15" s="518">
        <f>+IF([63]mFlows!DZ117&lt;0,-[63]mFlows!DZ117,0)</f>
        <v>7.831180809999978</v>
      </c>
      <c r="EC15" s="518">
        <f>+IF([63]mFlows!EA117&lt;0,-[63]mFlows!EA117,0)</f>
        <v>8.1277336599999899</v>
      </c>
      <c r="ED15" s="518">
        <f>+IF([63]mFlows!EB117&lt;0,-[63]mFlows!EB117,0)</f>
        <v>6.3246061899999972</v>
      </c>
      <c r="EE15" s="518">
        <f>+IF([63]mFlows!EC117&lt;0,-[63]mFlows!EC117,0)</f>
        <v>7.8569559800000093</v>
      </c>
      <c r="EF15" s="518">
        <f>+IF([63]mFlows!ED117&lt;0,-[63]mFlows!ED117,0)</f>
        <v>7.9311056600000143</v>
      </c>
      <c r="EG15" s="518">
        <f>+IF([63]mFlows!EE117&lt;0,-[63]mFlows!EE117,0)</f>
        <v>7.8980846099999553</v>
      </c>
      <c r="EH15" s="518">
        <f>+IF([63]mFlows!EF117&lt;0,-[63]mFlows!EF117,0)</f>
        <v>8.2344459600000732</v>
      </c>
      <c r="EI15" s="518">
        <f>+IF([63]mFlows!EG117&lt;0,-[63]mFlows!EG117,0)</f>
        <v>8.0204925199999479</v>
      </c>
      <c r="EJ15" s="518">
        <f>+IF([63]mFlows!EH117&lt;0,-[63]mFlows!EH117,0)</f>
        <v>8.154958640000018</v>
      </c>
      <c r="EK15" s="518">
        <f t="shared" si="9"/>
        <v>93.311424009999996</v>
      </c>
      <c r="EL15" s="519"/>
      <c r="EM15" s="518">
        <f>+IF([63]mFlows!EI117&lt;0,-[63]mFlows!EI117,0)</f>
        <v>7.5595771799999625</v>
      </c>
      <c r="EN15" s="518">
        <f>+IF([63]mFlows!EJ117&lt;0,-[63]mFlows!EJ117,0)</f>
        <v>5.6828697999999918</v>
      </c>
      <c r="EO15" s="518">
        <f>+IF([63]mFlows!EK117&lt;0,-[63]mFlows!EK117,0)</f>
        <v>6.5541773600000397</v>
      </c>
      <c r="EP15" s="518">
        <f>+IF([63]mFlows!EL117&lt;0,-[63]mFlows!EL117,0)</f>
        <v>6.9638744999999744</v>
      </c>
      <c r="EQ15" s="518">
        <f>+IF([63]mFlows!EM117&lt;0,-[63]mFlows!EM117,0)</f>
        <v>6.959485030000053</v>
      </c>
      <c r="ER15" s="518">
        <f>+IF([63]mFlows!EN117&lt;0,-[63]mFlows!EN117,0)</f>
        <v>6.6719586099999901</v>
      </c>
      <c r="ES15" s="518">
        <f>+IF([63]mFlows!EO117&lt;0,-[63]mFlows!EO117,0)</f>
        <v>7.1843547899999862</v>
      </c>
      <c r="ET15" s="518">
        <f>+IF([63]mFlows!EP117&lt;0,-[63]mFlows!EP117,0)</f>
        <v>7.5333603600000174</v>
      </c>
      <c r="EU15" s="518">
        <f>+IF([63]mFlows!EQ117&lt;0,-[63]mFlows!EQ117,0)</f>
        <v>7.4600646399999846</v>
      </c>
      <c r="EV15" s="518">
        <f>+IF([63]mFlows!ER117&lt;0,-[63]mFlows!ER117,0)</f>
        <v>7.4572522099999787</v>
      </c>
      <c r="EW15" s="518">
        <f>+IF([63]mFlows!ES117&lt;0,-[63]mFlows!ES117,0)</f>
        <v>7.4124907099999859</v>
      </c>
      <c r="EX15" s="518">
        <f>+IF([63]mFlows!ET117&lt;0,-[63]mFlows!ET117,0)</f>
        <v>3.5988584700000388</v>
      </c>
      <c r="EY15" s="518">
        <f t="shared" si="10"/>
        <v>81.038323660000003</v>
      </c>
      <c r="EZ15" s="519"/>
      <c r="FA15" s="518">
        <f>+IF([63]mFlows!EU117&lt;0,-[63]mFlows!EU117,0)</f>
        <v>6.7128220700000156</v>
      </c>
      <c r="FB15" s="518">
        <f>+IF([63]mFlows!EV117&lt;0,-[63]mFlows!EV117,0)</f>
        <v>6.1342613999999571</v>
      </c>
      <c r="FC15" s="518">
        <f>+IF([63]mFlows!EW117&lt;0,-[63]mFlows!EW117,0)</f>
        <v>6.45906025000005</v>
      </c>
      <c r="FD15" s="518">
        <f>+IF([63]mFlows!EX117&lt;0,-[63]mFlows!EX117,0)</f>
        <v>6.1287884399999655</v>
      </c>
      <c r="FE15" s="518">
        <f>+IF([63]mFlows!EY117&lt;0,-[63]mFlows!EY117,0)</f>
        <v>6.2333919300000105</v>
      </c>
      <c r="FF15" s="518">
        <f>+IF([63]mFlows!EZ117&lt;0,-[63]mFlows!EZ117,0)</f>
        <v>5.9016623099999777</v>
      </c>
      <c r="FG15" s="518">
        <f>+IF([63]mFlows!FA117&lt;0,-[63]mFlows!FA117,0)</f>
        <v>5.9583807600000114</v>
      </c>
      <c r="FH15" s="518">
        <f>+IF([63]mFlows!FB117&lt;0,-[63]mFlows!FB117,0)</f>
        <v>6.0029906299999993</v>
      </c>
      <c r="FI15" s="518">
        <f>+IF([63]mFlows!FC117&lt;0,-[63]mFlows!FC117,0)</f>
        <v>5.9487957199999926</v>
      </c>
      <c r="FJ15" s="518">
        <f>+IF([63]mFlows!FD117&lt;0,-[63]mFlows!FD117,0)</f>
        <v>6.1150233200000059</v>
      </c>
      <c r="FK15" s="518">
        <f>+IF([63]mFlows!FE117&lt;0,-[63]mFlows!FE117,0)</f>
        <v>5.883860320000025</v>
      </c>
      <c r="FL15" s="518">
        <f>+IF([63]mFlows!FF117&lt;0,-[63]mFlows!FF117,0)</f>
        <v>6.0726764999999716</v>
      </c>
      <c r="FM15" s="518">
        <f t="shared" si="11"/>
        <v>73.551713649999982</v>
      </c>
    </row>
    <row r="16" spans="2:169" ht="15.75" x14ac:dyDescent="0.25">
      <c r="B16" s="695" t="s">
        <v>18</v>
      </c>
      <c r="C16" s="518">
        <f>-[63]Desembolsos!S98</f>
        <v>0</v>
      </c>
      <c r="D16" s="518">
        <f>-[63]Desembolsos!T98</f>
        <v>0</v>
      </c>
      <c r="E16" s="518">
        <f>-[63]Desembolsos!U98</f>
        <v>0</v>
      </c>
      <c r="F16" s="518">
        <f>-[63]Desembolsos!V98</f>
        <v>0</v>
      </c>
      <c r="G16" s="518">
        <f>-[63]Desembolsos!W98</f>
        <v>0</v>
      </c>
      <c r="H16" s="518">
        <f>-[63]Desembolsos!X98</f>
        <v>0</v>
      </c>
      <c r="I16" s="518">
        <f>-[63]Desembolsos!Y98</f>
        <v>0</v>
      </c>
      <c r="J16" s="518">
        <f>-[63]Desembolsos!Z98</f>
        <v>0</v>
      </c>
      <c r="K16" s="518">
        <f>-[63]Desembolsos!AA98</f>
        <v>0</v>
      </c>
      <c r="L16" s="518">
        <f>-[63]Desembolsos!AB98</f>
        <v>0</v>
      </c>
      <c r="M16" s="518">
        <f>-[63]Desembolsos!AC98</f>
        <v>0</v>
      </c>
      <c r="N16" s="518">
        <f>-[63]Desembolsos!AD98</f>
        <v>0</v>
      </c>
      <c r="O16" s="518">
        <f t="shared" si="0"/>
        <v>0</v>
      </c>
      <c r="P16" s="519"/>
      <c r="Q16" s="518">
        <f>-[63]Desembolsos!AE98</f>
        <v>0</v>
      </c>
      <c r="R16" s="518">
        <f>-[63]Desembolsos!AF98</f>
        <v>0</v>
      </c>
      <c r="S16" s="518">
        <f>-[63]Desembolsos!AG98</f>
        <v>0</v>
      </c>
      <c r="T16" s="518">
        <f>-[63]Desembolsos!AH98</f>
        <v>0</v>
      </c>
      <c r="U16" s="518">
        <f>-[63]Desembolsos!AI98</f>
        <v>0</v>
      </c>
      <c r="V16" s="518">
        <f>-[63]Desembolsos!AJ98</f>
        <v>0</v>
      </c>
      <c r="W16" s="518">
        <f>-[63]Desembolsos!AK98</f>
        <v>0</v>
      </c>
      <c r="X16" s="518">
        <f>-[63]Desembolsos!AL98</f>
        <v>0</v>
      </c>
      <c r="Y16" s="518">
        <f>-[63]Desembolsos!AM98</f>
        <v>0</v>
      </c>
      <c r="Z16" s="518">
        <f>-[63]Desembolsos!AN98</f>
        <v>0</v>
      </c>
      <c r="AA16" s="518">
        <f>-[63]Desembolsos!AO98</f>
        <v>0</v>
      </c>
      <c r="AB16" s="518">
        <f>-[63]Desembolsos!AP98</f>
        <v>0</v>
      </c>
      <c r="AC16" s="518">
        <f t="shared" si="1"/>
        <v>0</v>
      </c>
      <c r="AD16" s="519"/>
      <c r="AE16" s="518">
        <f>-[63]Desembolsos!AQ98</f>
        <v>0</v>
      </c>
      <c r="AF16" s="518">
        <f>-[63]Desembolsos!AR98</f>
        <v>0</v>
      </c>
      <c r="AG16" s="518">
        <f>-[63]Desembolsos!AS98</f>
        <v>0</v>
      </c>
      <c r="AH16" s="518">
        <f>-[63]Desembolsos!AT98</f>
        <v>0</v>
      </c>
      <c r="AI16" s="518">
        <f>-[63]Desembolsos!AU98</f>
        <v>0</v>
      </c>
      <c r="AJ16" s="518">
        <f>-[63]Desembolsos!AV98</f>
        <v>0</v>
      </c>
      <c r="AK16" s="518">
        <f>-[63]Desembolsos!AW98</f>
        <v>0</v>
      </c>
      <c r="AL16" s="518">
        <f>-[63]Desembolsos!AX98</f>
        <v>0</v>
      </c>
      <c r="AM16" s="518">
        <f>-[63]Desembolsos!AY98</f>
        <v>0</v>
      </c>
      <c r="AN16" s="518">
        <f>-[63]Desembolsos!AZ98</f>
        <v>0</v>
      </c>
      <c r="AO16" s="518">
        <f>-[63]Desembolsos!BA98</f>
        <v>0</v>
      </c>
      <c r="AP16" s="518">
        <f>-[63]Desembolsos!BB98</f>
        <v>0</v>
      </c>
      <c r="AQ16" s="518">
        <f t="shared" si="2"/>
        <v>0</v>
      </c>
      <c r="AR16" s="519"/>
      <c r="AS16" s="518">
        <f>-[63]Desembolsos!BC98</f>
        <v>0</v>
      </c>
      <c r="AT16" s="518">
        <f>-[63]Desembolsos!BD98</f>
        <v>820</v>
      </c>
      <c r="AU16" s="518">
        <f>-[63]Desembolsos!BE98</f>
        <v>0</v>
      </c>
      <c r="AV16" s="518">
        <f>-[63]Desembolsos!BF98</f>
        <v>0</v>
      </c>
      <c r="AW16" s="518">
        <f>-[63]Desembolsos!BG98</f>
        <v>0</v>
      </c>
      <c r="AX16" s="518">
        <f>-[63]Desembolsos!BH98</f>
        <v>0</v>
      </c>
      <c r="AY16" s="518">
        <f>-[63]Desembolsos!BI98</f>
        <v>0</v>
      </c>
      <c r="AZ16" s="518">
        <f>-[63]Desembolsos!BJ98</f>
        <v>0</v>
      </c>
      <c r="BA16" s="518">
        <f>-[63]Desembolsos!BK98</f>
        <v>0</v>
      </c>
      <c r="BB16" s="518">
        <f>-[63]Desembolsos!BL98</f>
        <v>0</v>
      </c>
      <c r="BC16" s="518">
        <f>-[63]Desembolsos!BM98</f>
        <v>0</v>
      </c>
      <c r="BD16" s="518">
        <f>-[63]Desembolsos!BN98</f>
        <v>0</v>
      </c>
      <c r="BE16" s="518">
        <f t="shared" si="3"/>
        <v>820</v>
      </c>
      <c r="BF16" s="519"/>
      <c r="BG16" s="518">
        <f>-[63]Desembolsos!BO98</f>
        <v>0</v>
      </c>
      <c r="BH16" s="518">
        <f>-[63]Desembolsos!BP98</f>
        <v>0</v>
      </c>
      <c r="BI16" s="518">
        <f>-[63]Desembolsos!BQ98</f>
        <v>0</v>
      </c>
      <c r="BJ16" s="518">
        <f>-[63]Desembolsos!BR98</f>
        <v>0</v>
      </c>
      <c r="BK16" s="518">
        <f>-[63]Desembolsos!BS98</f>
        <v>0</v>
      </c>
      <c r="BL16" s="518">
        <f>-[63]Desembolsos!BT98</f>
        <v>0</v>
      </c>
      <c r="BM16" s="518">
        <f>-[63]Desembolsos!BU98</f>
        <v>0</v>
      </c>
      <c r="BN16" s="518">
        <f>-[63]Desembolsos!BV98</f>
        <v>0</v>
      </c>
      <c r="BO16" s="518">
        <f>-[63]Desembolsos!BW98</f>
        <v>0</v>
      </c>
      <c r="BP16" s="518">
        <f>-[63]Desembolsos!BX98</f>
        <v>0</v>
      </c>
      <c r="BQ16" s="518">
        <f>-[63]Desembolsos!BY98</f>
        <v>0</v>
      </c>
      <c r="BR16" s="518">
        <f>-[63]Desembolsos!BZ98</f>
        <v>0</v>
      </c>
      <c r="BS16" s="518">
        <f t="shared" si="4"/>
        <v>0</v>
      </c>
      <c r="BT16" s="519"/>
      <c r="BU16" s="518">
        <f>-[63]Desembolsos!CA98</f>
        <v>0</v>
      </c>
      <c r="BV16" s="518">
        <f>-[63]Desembolsos!CB98</f>
        <v>0</v>
      </c>
      <c r="BW16" s="518">
        <f>-[63]Desembolsos!CC98</f>
        <v>0</v>
      </c>
      <c r="BX16" s="518">
        <f>-[63]Desembolsos!CD98</f>
        <v>0</v>
      </c>
      <c r="BY16" s="518">
        <f>-[63]Desembolsos!CE98</f>
        <v>0</v>
      </c>
      <c r="BZ16" s="518">
        <f>-[63]Desembolsos!CF98</f>
        <v>0</v>
      </c>
      <c r="CA16" s="518">
        <f>-[63]Desembolsos!CG98</f>
        <v>0</v>
      </c>
      <c r="CB16" s="518">
        <f>-[63]Desembolsos!CH98</f>
        <v>0</v>
      </c>
      <c r="CC16" s="518">
        <f>-[63]Desembolsos!CI98</f>
        <v>0</v>
      </c>
      <c r="CD16" s="518">
        <f>-[63]Desembolsos!CJ98</f>
        <v>0</v>
      </c>
      <c r="CE16" s="518">
        <f>-[63]Desembolsos!CK98</f>
        <v>0</v>
      </c>
      <c r="CF16" s="518">
        <f>-[63]Desembolsos!CL98</f>
        <v>0</v>
      </c>
      <c r="CG16" s="518">
        <f t="shared" si="5"/>
        <v>0</v>
      </c>
      <c r="CH16" s="519"/>
      <c r="CI16" s="518">
        <f>-[63]Desembolsos!CM98</f>
        <v>0</v>
      </c>
      <c r="CJ16" s="518">
        <f>-[63]Desembolsos!CN98</f>
        <v>0</v>
      </c>
      <c r="CK16" s="518">
        <f>-[63]Desembolsos!CO98</f>
        <v>0</v>
      </c>
      <c r="CL16" s="518">
        <f>-[63]Desembolsos!CP98</f>
        <v>0</v>
      </c>
      <c r="CM16" s="518">
        <f>-[63]Desembolsos!CQ98</f>
        <v>0</v>
      </c>
      <c r="CN16" s="518">
        <f>-[63]Desembolsos!CR98</f>
        <v>0</v>
      </c>
      <c r="CO16" s="518">
        <f>-[63]Desembolsos!CS98</f>
        <v>0</v>
      </c>
      <c r="CP16" s="518">
        <f>-[63]Desembolsos!CT98</f>
        <v>0</v>
      </c>
      <c r="CQ16" s="518">
        <f>-[63]Desembolsos!CU98</f>
        <v>0</v>
      </c>
      <c r="CR16" s="518">
        <f>-[63]Desembolsos!CV98</f>
        <v>0</v>
      </c>
      <c r="CS16" s="518">
        <f>-[63]Desembolsos!CW98</f>
        <v>0</v>
      </c>
      <c r="CT16" s="518">
        <f>-[63]Desembolsos!CX98</f>
        <v>0</v>
      </c>
      <c r="CU16" s="518">
        <f t="shared" si="6"/>
        <v>0</v>
      </c>
      <c r="CV16" s="519"/>
      <c r="CW16" s="518">
        <f>-[63]Desembolsos!CY98</f>
        <v>0</v>
      </c>
      <c r="CX16" s="518">
        <f>-[63]Desembolsos!CZ98</f>
        <v>0</v>
      </c>
      <c r="CY16" s="518">
        <f>-[63]Desembolsos!DA98</f>
        <v>0</v>
      </c>
      <c r="CZ16" s="518">
        <f>-[63]Desembolsos!DB98</f>
        <v>0</v>
      </c>
      <c r="DA16" s="518">
        <f>-[63]Desembolsos!DC98</f>
        <v>0</v>
      </c>
      <c r="DB16" s="518">
        <f>-[63]Desembolsos!DD98</f>
        <v>0</v>
      </c>
      <c r="DC16" s="518">
        <f>-[63]Desembolsos!DE98</f>
        <v>0</v>
      </c>
      <c r="DD16" s="518">
        <f>-[63]Desembolsos!DF98</f>
        <v>0</v>
      </c>
      <c r="DE16" s="518">
        <f>-[63]Desembolsos!DG98</f>
        <v>0</v>
      </c>
      <c r="DF16" s="518">
        <f>-[63]Desembolsos!DH98</f>
        <v>0</v>
      </c>
      <c r="DG16" s="518">
        <f>-[63]Desembolsos!DI98</f>
        <v>0</v>
      </c>
      <c r="DH16" s="518">
        <f>-[63]Desembolsos!DJ98</f>
        <v>0</v>
      </c>
      <c r="DI16" s="518">
        <f t="shared" si="7"/>
        <v>0</v>
      </c>
      <c r="DJ16" s="519"/>
      <c r="DK16" s="518">
        <f>-[63]Desembolsos!DK98</f>
        <v>0</v>
      </c>
      <c r="DL16" s="518">
        <f>-[63]Desembolsos!DL98</f>
        <v>0</v>
      </c>
      <c r="DM16" s="518">
        <f>-[63]Desembolsos!DM98</f>
        <v>0</v>
      </c>
      <c r="DN16" s="518">
        <f>-[63]Desembolsos!DN98</f>
        <v>0</v>
      </c>
      <c r="DO16" s="518">
        <f>-[63]Desembolsos!DO98</f>
        <v>0</v>
      </c>
      <c r="DP16" s="518">
        <f>-[63]Desembolsos!DP98</f>
        <v>0</v>
      </c>
      <c r="DQ16" s="518">
        <f>-[63]Desembolsos!DQ98</f>
        <v>0</v>
      </c>
      <c r="DR16" s="518">
        <f>-[63]Desembolsos!DR98</f>
        <v>0</v>
      </c>
      <c r="DS16" s="518">
        <f>-[63]Desembolsos!DS98</f>
        <v>0</v>
      </c>
      <c r="DT16" s="518">
        <f>-[63]Desembolsos!DT98</f>
        <v>0</v>
      </c>
      <c r="DU16" s="518">
        <f>-[63]Desembolsos!DU98</f>
        <v>0</v>
      </c>
      <c r="DV16" s="518">
        <f>-[63]Desembolsos!DV98</f>
        <v>0</v>
      </c>
      <c r="DW16" s="518">
        <f t="shared" si="8"/>
        <v>0</v>
      </c>
      <c r="DX16" s="519"/>
      <c r="DY16" s="518">
        <f>-[63]Desembolsos!DW98</f>
        <v>0</v>
      </c>
      <c r="DZ16" s="518">
        <f>-[63]Desembolsos!DX98</f>
        <v>0</v>
      </c>
      <c r="EA16" s="518">
        <f>-[63]Desembolsos!DY98</f>
        <v>0</v>
      </c>
      <c r="EB16" s="518">
        <f>-[63]Desembolsos!DZ98</f>
        <v>0</v>
      </c>
      <c r="EC16" s="518">
        <f>-[63]Desembolsos!EA98</f>
        <v>0</v>
      </c>
      <c r="ED16" s="518">
        <f>-[63]Desembolsos!EB98</f>
        <v>0</v>
      </c>
      <c r="EE16" s="518">
        <f>-[63]Desembolsos!EC98</f>
        <v>0</v>
      </c>
      <c r="EF16" s="518">
        <f>-[63]Desembolsos!ED98</f>
        <v>0</v>
      </c>
      <c r="EG16" s="518">
        <f>-[63]Desembolsos!EE98</f>
        <v>0</v>
      </c>
      <c r="EH16" s="518">
        <f>-[63]Desembolsos!EF98</f>
        <v>0</v>
      </c>
      <c r="EI16" s="518">
        <f>-[63]Desembolsos!EG98</f>
        <v>0</v>
      </c>
      <c r="EJ16" s="518">
        <f>-[63]Desembolsos!EH98</f>
        <v>0</v>
      </c>
      <c r="EK16" s="518">
        <f t="shared" si="9"/>
        <v>0</v>
      </c>
      <c r="EL16" s="519"/>
      <c r="EM16" s="518">
        <f>-[63]Desembolsos!EI98</f>
        <v>0</v>
      </c>
      <c r="EN16" s="518">
        <f>-[63]Desembolsos!EJ98</f>
        <v>0</v>
      </c>
      <c r="EO16" s="518">
        <f>-[63]Desembolsos!EK98</f>
        <v>0</v>
      </c>
      <c r="EP16" s="518">
        <f>-[63]Desembolsos!EL98</f>
        <v>0</v>
      </c>
      <c r="EQ16" s="518">
        <f>-[63]Desembolsos!EM98</f>
        <v>0</v>
      </c>
      <c r="ER16" s="518">
        <f>-[63]Desembolsos!EN98</f>
        <v>0</v>
      </c>
      <c r="ES16" s="518">
        <f>-[63]Desembolsos!EO98</f>
        <v>0</v>
      </c>
      <c r="ET16" s="518">
        <f>-[63]Desembolsos!EP98</f>
        <v>0</v>
      </c>
      <c r="EU16" s="518">
        <f>-[63]Desembolsos!EQ98</f>
        <v>0</v>
      </c>
      <c r="EV16" s="518">
        <f>-[63]Desembolsos!ER98</f>
        <v>0</v>
      </c>
      <c r="EW16" s="518">
        <f>-[63]Desembolsos!ES98</f>
        <v>0</v>
      </c>
      <c r="EX16" s="518">
        <f>-[63]Desembolsos!ET98</f>
        <v>0</v>
      </c>
      <c r="EY16" s="518">
        <f t="shared" si="10"/>
        <v>0</v>
      </c>
      <c r="EZ16" s="519"/>
      <c r="FA16" s="518">
        <f>-[63]Desembolsos!EU98</f>
        <v>0</v>
      </c>
      <c r="FB16" s="518">
        <f>-[63]Desembolsos!EV98</f>
        <v>0</v>
      </c>
      <c r="FC16" s="518">
        <f>-[63]Desembolsos!EW98</f>
        <v>0</v>
      </c>
      <c r="FD16" s="518">
        <f>-[63]Desembolsos!EX98</f>
        <v>0</v>
      </c>
      <c r="FE16" s="518">
        <f>-[63]Desembolsos!EY98</f>
        <v>0</v>
      </c>
      <c r="FF16" s="518">
        <f>-[63]Desembolsos!EZ98</f>
        <v>0</v>
      </c>
      <c r="FG16" s="518">
        <f>-[63]Desembolsos!FA98</f>
        <v>0</v>
      </c>
      <c r="FH16" s="518">
        <f>-[63]Desembolsos!FB98</f>
        <v>0</v>
      </c>
      <c r="FI16" s="518">
        <f>-[63]Desembolsos!FC98</f>
        <v>0</v>
      </c>
      <c r="FJ16" s="518">
        <f>-[63]Desembolsos!FD98</f>
        <v>0</v>
      </c>
      <c r="FK16" s="518">
        <f>-[63]Desembolsos!FE98</f>
        <v>0</v>
      </c>
      <c r="FL16" s="518">
        <f>-[63]Desembolsos!FF98</f>
        <v>0</v>
      </c>
      <c r="FM16" s="518">
        <f t="shared" si="11"/>
        <v>0</v>
      </c>
    </row>
    <row r="17" spans="2:169" ht="15.75" x14ac:dyDescent="0.25">
      <c r="B17" s="687" t="s">
        <v>92</v>
      </c>
      <c r="C17" s="542">
        <f>+C8+C7</f>
        <v>-41.246647190600306</v>
      </c>
      <c r="D17" s="542">
        <f t="shared" ref="D17:N17" si="38">+D8+D7</f>
        <v>-49.783302792881784</v>
      </c>
      <c r="E17" s="542">
        <f t="shared" si="38"/>
        <v>170.18502507835484</v>
      </c>
      <c r="F17" s="542">
        <f t="shared" si="38"/>
        <v>80.727638684327815</v>
      </c>
      <c r="G17" s="542">
        <f t="shared" si="38"/>
        <v>-70.43407141577292</v>
      </c>
      <c r="H17" s="542">
        <f t="shared" si="38"/>
        <v>13.326151648789597</v>
      </c>
      <c r="I17" s="542">
        <f t="shared" si="38"/>
        <v>-31.802372413372595</v>
      </c>
      <c r="J17" s="542">
        <f t="shared" si="38"/>
        <v>-29.684915428292811</v>
      </c>
      <c r="K17" s="542">
        <f t="shared" si="38"/>
        <v>136.00673904623312</v>
      </c>
      <c r="L17" s="542">
        <f t="shared" si="38"/>
        <v>-28.845597006598858</v>
      </c>
      <c r="M17" s="542">
        <f t="shared" si="38"/>
        <v>90.844006566903062</v>
      </c>
      <c r="N17" s="542">
        <f t="shared" si="38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9">+R8+R7</f>
        <v>107.45706947312314</v>
      </c>
      <c r="S17" s="542">
        <f t="shared" si="39"/>
        <v>-27.700922453125756</v>
      </c>
      <c r="T17" s="542">
        <f t="shared" si="39"/>
        <v>-48.403800440458191</v>
      </c>
      <c r="U17" s="542">
        <f t="shared" si="39"/>
        <v>19.653705440189569</v>
      </c>
      <c r="V17" s="542">
        <f t="shared" si="39"/>
        <v>-213.29644187605879</v>
      </c>
      <c r="W17" s="542">
        <f t="shared" si="39"/>
        <v>96.613819353691696</v>
      </c>
      <c r="X17" s="542">
        <f t="shared" si="39"/>
        <v>-94.822097960979477</v>
      </c>
      <c r="Y17" s="542">
        <f t="shared" si="39"/>
        <v>-301.10678040293163</v>
      </c>
      <c r="Z17" s="542">
        <f t="shared" si="39"/>
        <v>192.30868320237732</v>
      </c>
      <c r="AA17" s="542">
        <f t="shared" si="39"/>
        <v>-185.39374066135872</v>
      </c>
      <c r="AB17" s="542">
        <f t="shared" si="39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0">+AF8+AF7</f>
        <v>138.66732101371201</v>
      </c>
      <c r="AG17" s="542">
        <f t="shared" si="40"/>
        <v>65.870825981441044</v>
      </c>
      <c r="AH17" s="542">
        <f t="shared" si="40"/>
        <v>124.94843679285634</v>
      </c>
      <c r="AI17" s="542">
        <f t="shared" si="40"/>
        <v>56.374075183810177</v>
      </c>
      <c r="AJ17" s="542">
        <f t="shared" si="40"/>
        <v>16.628524817457588</v>
      </c>
      <c r="AK17" s="542">
        <f t="shared" si="40"/>
        <v>-110.81185976277833</v>
      </c>
      <c r="AL17" s="542">
        <f t="shared" si="40"/>
        <v>139.46475735007357</v>
      </c>
      <c r="AM17" s="542">
        <f t="shared" si="40"/>
        <v>204.9507687186248</v>
      </c>
      <c r="AN17" s="542">
        <f t="shared" si="40"/>
        <v>154.92541821363477</v>
      </c>
      <c r="AO17" s="542">
        <f t="shared" si="40"/>
        <v>221.02384388946149</v>
      </c>
      <c r="AP17" s="542">
        <f t="shared" si="40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1">+AT8+AT7</f>
        <v>918.66532932758901</v>
      </c>
      <c r="AU17" s="542">
        <f t="shared" si="41"/>
        <v>265.22967910639238</v>
      </c>
      <c r="AV17" s="542">
        <f t="shared" si="41"/>
        <v>172.99569416522195</v>
      </c>
      <c r="AW17" s="542">
        <f t="shared" si="41"/>
        <v>235.02556146605889</v>
      </c>
      <c r="AX17" s="542">
        <f t="shared" si="41"/>
        <v>206.20345273890163</v>
      </c>
      <c r="AY17" s="542">
        <f t="shared" si="41"/>
        <v>178.14096488689026</v>
      </c>
      <c r="AZ17" s="542">
        <f t="shared" si="41"/>
        <v>65.808780031396111</v>
      </c>
      <c r="BA17" s="542">
        <f t="shared" si="41"/>
        <v>156.81381382884243</v>
      </c>
      <c r="BB17" s="542">
        <f t="shared" si="41"/>
        <v>173.11686536263673</v>
      </c>
      <c r="BC17" s="542">
        <f t="shared" si="41"/>
        <v>115.52618639582452</v>
      </c>
      <c r="BD17" s="542">
        <f t="shared" si="41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2">+BH8+BH7</f>
        <v>96.04069690986546</v>
      </c>
      <c r="BI17" s="542">
        <f t="shared" si="42"/>
        <v>-38.451273667754855</v>
      </c>
      <c r="BJ17" s="542">
        <f t="shared" si="42"/>
        <v>84.403789838420266</v>
      </c>
      <c r="BK17" s="542">
        <f t="shared" si="42"/>
        <v>67.920025488879432</v>
      </c>
      <c r="BL17" s="542">
        <f t="shared" si="42"/>
        <v>3.1625883072759109</v>
      </c>
      <c r="BM17" s="542">
        <f t="shared" si="42"/>
        <v>-9.402261402289767</v>
      </c>
      <c r="BN17" s="542">
        <f t="shared" si="42"/>
        <v>82.044607779502712</v>
      </c>
      <c r="BO17" s="542">
        <f t="shared" si="42"/>
        <v>-7.6613712578375299</v>
      </c>
      <c r="BP17" s="542">
        <f t="shared" si="42"/>
        <v>79.844082520824671</v>
      </c>
      <c r="BQ17" s="542">
        <f t="shared" si="42"/>
        <v>78.194741125009102</v>
      </c>
      <c r="BR17" s="542">
        <f t="shared" si="42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3">+BV8+BV7</f>
        <v>12.021557497446736</v>
      </c>
      <c r="BW17" s="542">
        <f t="shared" si="43"/>
        <v>-300.34843231715911</v>
      </c>
      <c r="BX17" s="542">
        <f t="shared" si="43"/>
        <v>-37.243003673800736</v>
      </c>
      <c r="BY17" s="542">
        <f t="shared" si="43"/>
        <v>9.1495789821250213</v>
      </c>
      <c r="BZ17" s="542">
        <f t="shared" si="43"/>
        <v>3.6186748233707533</v>
      </c>
      <c r="CA17" s="542">
        <f t="shared" si="43"/>
        <v>-43.792950192841374</v>
      </c>
      <c r="CB17" s="542">
        <f t="shared" si="43"/>
        <v>-31.979893554940872</v>
      </c>
      <c r="CC17" s="542">
        <f t="shared" si="43"/>
        <v>10.524543612347529</v>
      </c>
      <c r="CD17" s="542">
        <f t="shared" si="43"/>
        <v>118.45734657448298</v>
      </c>
      <c r="CE17" s="542">
        <f t="shared" si="43"/>
        <v>45.702281630072022</v>
      </c>
      <c r="CF17" s="542">
        <f t="shared" si="43"/>
        <v>283.90473565370519</v>
      </c>
      <c r="CG17" s="542">
        <f t="shared" si="5"/>
        <v>-86.92693025553865</v>
      </c>
      <c r="CH17" s="573"/>
      <c r="CI17" s="542">
        <f t="shared" ref="CI17:CT17" si="44">+CI8+CI7</f>
        <v>95.852444488965432</v>
      </c>
      <c r="CJ17" s="542">
        <f t="shared" si="44"/>
        <v>61.195846057684832</v>
      </c>
      <c r="CK17" s="542">
        <f t="shared" si="44"/>
        <v>-4.6438148103448498</v>
      </c>
      <c r="CL17" s="542">
        <f t="shared" si="44"/>
        <v>55.942332895123165</v>
      </c>
      <c r="CM17" s="542">
        <f t="shared" si="44"/>
        <v>51.187940935956291</v>
      </c>
      <c r="CN17" s="542">
        <f t="shared" si="44"/>
        <v>43.863509180297541</v>
      </c>
      <c r="CO17" s="542">
        <f t="shared" si="44"/>
        <v>-19.999200466502771</v>
      </c>
      <c r="CP17" s="542">
        <f t="shared" si="44"/>
        <v>-108.79630224999977</v>
      </c>
      <c r="CQ17" s="542">
        <f t="shared" si="44"/>
        <v>-10.699396690092442</v>
      </c>
      <c r="CR17" s="542">
        <f t="shared" si="44"/>
        <v>69.418327609999992</v>
      </c>
      <c r="CS17" s="542">
        <f t="shared" si="44"/>
        <v>-11.569950278845866</v>
      </c>
      <c r="CT17" s="542">
        <f t="shared" si="44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5">+CX8+CX7</f>
        <v>38.329914940785272</v>
      </c>
      <c r="CY17" s="542">
        <f t="shared" si="45"/>
        <v>0.21654888836378205</v>
      </c>
      <c r="CZ17" s="542">
        <f t="shared" si="45"/>
        <v>-60.924960240135384</v>
      </c>
      <c r="DA17" s="542">
        <f t="shared" si="45"/>
        <v>109.22869288589293</v>
      </c>
      <c r="DB17" s="542">
        <f t="shared" si="45"/>
        <v>175.999882700764</v>
      </c>
      <c r="DC17" s="542">
        <f t="shared" si="45"/>
        <v>148.68858000357932</v>
      </c>
      <c r="DD17" s="542">
        <f t="shared" si="45"/>
        <v>70.350956048522846</v>
      </c>
      <c r="DE17" s="542">
        <f t="shared" si="45"/>
        <v>-29.816409813239311</v>
      </c>
      <c r="DF17" s="542">
        <f t="shared" si="45"/>
        <v>-92.396197645093253</v>
      </c>
      <c r="DG17" s="542">
        <f t="shared" si="45"/>
        <v>17.327910784640935</v>
      </c>
      <c r="DH17" s="542">
        <f t="shared" si="45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6">+DL8+DL7</f>
        <v>8.2102879900001398</v>
      </c>
      <c r="DM17" s="542">
        <f t="shared" si="46"/>
        <v>62.490019960000033</v>
      </c>
      <c r="DN17" s="542">
        <f t="shared" si="46"/>
        <v>-31.104727459999939</v>
      </c>
      <c r="DO17" s="542">
        <f t="shared" si="46"/>
        <v>-73.277824169999775</v>
      </c>
      <c r="DP17" s="542">
        <f t="shared" si="46"/>
        <v>31.982525730000035</v>
      </c>
      <c r="DQ17" s="542">
        <f t="shared" si="46"/>
        <v>-7.0888499200003245</v>
      </c>
      <c r="DR17" s="542">
        <f t="shared" si="46"/>
        <v>-29.521598190000134</v>
      </c>
      <c r="DS17" s="542">
        <f t="shared" si="46"/>
        <v>-508.20797442000088</v>
      </c>
      <c r="DT17" s="542">
        <f t="shared" si="46"/>
        <v>-77.658859599999687</v>
      </c>
      <c r="DU17" s="542">
        <f t="shared" si="46"/>
        <v>-44.666192699999343</v>
      </c>
      <c r="DV17" s="542">
        <f t="shared" si="46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7">+DZ8+DZ7</f>
        <v>70.180798739999958</v>
      </c>
      <c r="EA17" s="542">
        <f t="shared" si="47"/>
        <v>-29.678943179999997</v>
      </c>
      <c r="EB17" s="542">
        <f t="shared" si="47"/>
        <v>20.362713969999966</v>
      </c>
      <c r="EC17" s="542">
        <f t="shared" si="47"/>
        <v>-75.49195252000014</v>
      </c>
      <c r="ED17" s="542">
        <f t="shared" si="47"/>
        <v>101.95927661600022</v>
      </c>
      <c r="EE17" s="542">
        <f t="shared" si="47"/>
        <v>40.958021670000534</v>
      </c>
      <c r="EF17" s="542">
        <f t="shared" si="47"/>
        <v>10.382931836295437</v>
      </c>
      <c r="EG17" s="542">
        <f t="shared" si="47"/>
        <v>-14.090261803703491</v>
      </c>
      <c r="EH17" s="542">
        <f t="shared" si="47"/>
        <v>11.724529556296819</v>
      </c>
      <c r="EI17" s="542">
        <f t="shared" si="47"/>
        <v>6.854608276296311</v>
      </c>
      <c r="EJ17" s="542">
        <f t="shared" si="47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48">+EN8+EN7</f>
        <v>217.08107206999978</v>
      </c>
      <c r="EO17" s="542">
        <f t="shared" si="48"/>
        <v>-195.56782852899974</v>
      </c>
      <c r="EP17" s="542">
        <f t="shared" si="48"/>
        <v>-26.403564339999956</v>
      </c>
      <c r="EQ17" s="542">
        <f t="shared" si="48"/>
        <v>-19.855359360000115</v>
      </c>
      <c r="ER17" s="542">
        <f t="shared" si="48"/>
        <v>82.854330690000012</v>
      </c>
      <c r="ES17" s="542">
        <f t="shared" si="48"/>
        <v>-112.37670224000004</v>
      </c>
      <c r="ET17" s="542">
        <f t="shared" si="48"/>
        <v>-23.893199309999989</v>
      </c>
      <c r="EU17" s="542">
        <f t="shared" si="48"/>
        <v>142.12634825000001</v>
      </c>
      <c r="EV17" s="542">
        <f t="shared" si="48"/>
        <v>-134.34520839999976</v>
      </c>
      <c r="EW17" s="542">
        <f t="shared" si="48"/>
        <v>-51.756438470000504</v>
      </c>
      <c r="EX17" s="542">
        <f t="shared" si="48"/>
        <v>59.824520367714364</v>
      </c>
      <c r="EY17" s="542">
        <f t="shared" si="10"/>
        <v>-241.02319155128592</v>
      </c>
      <c r="EZ17" s="573"/>
      <c r="FA17" s="542">
        <f t="shared" ref="FA17" si="49">+FA8+FA7</f>
        <v>-114.50453558148536</v>
      </c>
      <c r="FB17" s="542">
        <f t="shared" ref="FB17:FL17" si="50">+FB8+FB7</f>
        <v>-73.930733518917449</v>
      </c>
      <c r="FC17" s="542">
        <f t="shared" si="50"/>
        <v>-156.95769494800712</v>
      </c>
      <c r="FD17" s="542">
        <f t="shared" si="50"/>
        <v>8.595806407037248</v>
      </c>
      <c r="FE17" s="542">
        <f t="shared" si="50"/>
        <v>-145.32254902974989</v>
      </c>
      <c r="FF17" s="542">
        <f t="shared" si="50"/>
        <v>-166.45625194121067</v>
      </c>
      <c r="FG17" s="542">
        <f t="shared" si="50"/>
        <v>40.505649390300789</v>
      </c>
      <c r="FH17" s="542">
        <f t="shared" si="50"/>
        <v>-219.96239925353569</v>
      </c>
      <c r="FI17" s="542">
        <f t="shared" si="50"/>
        <v>67.597656183471685</v>
      </c>
      <c r="FJ17" s="542">
        <f t="shared" si="50"/>
        <v>201.20039106406247</v>
      </c>
      <c r="FK17" s="542">
        <f t="shared" si="50"/>
        <v>-46.992732609833077</v>
      </c>
      <c r="FL17" s="542">
        <f t="shared" si="50"/>
        <v>-5.8802389749747732</v>
      </c>
      <c r="FM17" s="542">
        <f t="shared" si="11"/>
        <v>-612.10763281284176</v>
      </c>
    </row>
    <row r="18" spans="2:169" ht="15.75" x14ac:dyDescent="0.25">
      <c r="B18" s="687" t="s">
        <v>96</v>
      </c>
      <c r="C18" s="542">
        <f>+C19++C33</f>
        <v>-25.290934670600294</v>
      </c>
      <c r="D18" s="542">
        <f t="shared" ref="D18:N18" si="51">+D19++D33</f>
        <v>50.188833687118233</v>
      </c>
      <c r="E18" s="542">
        <f t="shared" si="51"/>
        <v>131.11911912835484</v>
      </c>
      <c r="F18" s="542">
        <f t="shared" si="51"/>
        <v>103.15977168432778</v>
      </c>
      <c r="G18" s="542">
        <f t="shared" si="51"/>
        <v>-57.432141775772855</v>
      </c>
      <c r="H18" s="542">
        <f t="shared" si="51"/>
        <v>-12.807464351210431</v>
      </c>
      <c r="I18" s="542">
        <f t="shared" si="51"/>
        <v>-23.695961413372604</v>
      </c>
      <c r="J18" s="542">
        <f t="shared" si="51"/>
        <v>59.716864571707191</v>
      </c>
      <c r="K18" s="542">
        <f t="shared" si="51"/>
        <v>106.595535046233</v>
      </c>
      <c r="L18" s="542">
        <f t="shared" si="51"/>
        <v>36.151102823401168</v>
      </c>
      <c r="M18" s="542">
        <f t="shared" si="51"/>
        <v>57.493479566903133</v>
      </c>
      <c r="N18" s="542">
        <f t="shared" si="51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2">+R19++R33</f>
        <v>127.78817647312316</v>
      </c>
      <c r="S18" s="542">
        <f t="shared" si="52"/>
        <v>-82.112632453125826</v>
      </c>
      <c r="T18" s="542">
        <f t="shared" si="52"/>
        <v>-25.388358440458184</v>
      </c>
      <c r="U18" s="542">
        <f t="shared" si="52"/>
        <v>-43.112821559810378</v>
      </c>
      <c r="V18" s="542">
        <f t="shared" si="52"/>
        <v>-110.60304587605881</v>
      </c>
      <c r="W18" s="542">
        <f t="shared" si="52"/>
        <v>77.012157353691777</v>
      </c>
      <c r="X18" s="542">
        <f t="shared" si="52"/>
        <v>150.43981103902033</v>
      </c>
      <c r="Y18" s="542">
        <f t="shared" si="52"/>
        <v>-318.54077240293168</v>
      </c>
      <c r="Z18" s="542">
        <f t="shared" si="52"/>
        <v>65.539211202377302</v>
      </c>
      <c r="AA18" s="542">
        <f t="shared" si="52"/>
        <v>-163.20971166135888</v>
      </c>
      <c r="AB18" s="542">
        <f t="shared" si="52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3">+AF19++AF33</f>
        <v>238.00156101371203</v>
      </c>
      <c r="AG18" s="542">
        <f t="shared" si="53"/>
        <v>-3.0085380185589568</v>
      </c>
      <c r="AH18" s="542">
        <f t="shared" si="53"/>
        <v>125.3632627928563</v>
      </c>
      <c r="AI18" s="542">
        <f t="shared" si="53"/>
        <v>112.5715281838102</v>
      </c>
      <c r="AJ18" s="542">
        <f t="shared" si="53"/>
        <v>-4.4313101825424281</v>
      </c>
      <c r="AK18" s="542">
        <f t="shared" si="53"/>
        <v>-220.50586576277828</v>
      </c>
      <c r="AL18" s="542">
        <f t="shared" si="53"/>
        <v>214.85067735007354</v>
      </c>
      <c r="AM18" s="542">
        <f t="shared" si="53"/>
        <v>173.77653771862481</v>
      </c>
      <c r="AN18" s="542">
        <f t="shared" si="53"/>
        <v>142.26983321363477</v>
      </c>
      <c r="AO18" s="542">
        <f t="shared" si="53"/>
        <v>194.65830488946153</v>
      </c>
      <c r="AP18" s="542">
        <f t="shared" si="53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4">+AT19++AT33</f>
        <v>873.96469532758908</v>
      </c>
      <c r="AU18" s="542">
        <f t="shared" si="54"/>
        <v>249.28481810639235</v>
      </c>
      <c r="AV18" s="542">
        <f t="shared" si="54"/>
        <v>218.30716016522192</v>
      </c>
      <c r="AW18" s="542">
        <f t="shared" si="54"/>
        <v>173.63087946605893</v>
      </c>
      <c r="AX18" s="542">
        <f t="shared" si="54"/>
        <v>332.59407873890166</v>
      </c>
      <c r="AY18" s="542">
        <f t="shared" si="54"/>
        <v>157.75890288689018</v>
      </c>
      <c r="AZ18" s="542">
        <f t="shared" si="54"/>
        <v>112.38531703139611</v>
      </c>
      <c r="BA18" s="542">
        <f t="shared" si="54"/>
        <v>100.21503782884241</v>
      </c>
      <c r="BB18" s="542">
        <f t="shared" si="54"/>
        <v>254.7978313626368</v>
      </c>
      <c r="BC18" s="542">
        <f t="shared" si="54"/>
        <v>240.10789139582448</v>
      </c>
      <c r="BD18" s="542">
        <f t="shared" si="54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5">+BH19++BH33</f>
        <v>-12.822589090134556</v>
      </c>
      <c r="BI18" s="542">
        <f t="shared" si="55"/>
        <v>-182.621201667755</v>
      </c>
      <c r="BJ18" s="542">
        <f t="shared" si="55"/>
        <v>172.24522583842031</v>
      </c>
      <c r="BK18" s="542">
        <f t="shared" si="55"/>
        <v>229.11759348887944</v>
      </c>
      <c r="BL18" s="542">
        <f t="shared" si="55"/>
        <v>18.6422383072759</v>
      </c>
      <c r="BM18" s="542">
        <f t="shared" si="55"/>
        <v>33.872095597710128</v>
      </c>
      <c r="BN18" s="542">
        <f t="shared" si="55"/>
        <v>193.99324177950291</v>
      </c>
      <c r="BO18" s="542">
        <f t="shared" si="55"/>
        <v>-483.95576325783759</v>
      </c>
      <c r="BP18" s="542">
        <f t="shared" si="55"/>
        <v>287.07741852082466</v>
      </c>
      <c r="BQ18" s="542">
        <f t="shared" si="55"/>
        <v>98.716224125009205</v>
      </c>
      <c r="BR18" s="542">
        <f t="shared" si="55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6">+BV19++BV33</f>
        <v>167.28239049744664</v>
      </c>
      <c r="BW18" s="542">
        <f t="shared" si="56"/>
        <v>53.002177682841079</v>
      </c>
      <c r="BX18" s="542">
        <f t="shared" si="56"/>
        <v>-243.50748767380088</v>
      </c>
      <c r="BY18" s="542">
        <f t="shared" si="56"/>
        <v>-127.14126601787513</v>
      </c>
      <c r="BZ18" s="542">
        <f t="shared" si="56"/>
        <v>-187.2783631766292</v>
      </c>
      <c r="CA18" s="542">
        <f t="shared" si="56"/>
        <v>356.1275458071587</v>
      </c>
      <c r="CB18" s="542">
        <f t="shared" si="56"/>
        <v>-241.36231355494107</v>
      </c>
      <c r="CC18" s="542">
        <f t="shared" si="56"/>
        <v>-122.82081438765236</v>
      </c>
      <c r="CD18" s="542">
        <f t="shared" si="56"/>
        <v>69.338323574483013</v>
      </c>
      <c r="CE18" s="542">
        <f t="shared" si="56"/>
        <v>-130.15648736992804</v>
      </c>
      <c r="CF18" s="542">
        <f t="shared" si="56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7">+CJ19++CJ33</f>
        <v>57.582555057684928</v>
      </c>
      <c r="CK18" s="542">
        <f t="shared" si="57"/>
        <v>138.8662121896551</v>
      </c>
      <c r="CL18" s="542">
        <f t="shared" si="57"/>
        <v>-58.346194104876759</v>
      </c>
      <c r="CM18" s="542">
        <f t="shared" si="57"/>
        <v>137.85980993595632</v>
      </c>
      <c r="CN18" s="542">
        <f t="shared" si="57"/>
        <v>-45.246408819702459</v>
      </c>
      <c r="CO18" s="542">
        <f t="shared" si="57"/>
        <v>109.43946253349716</v>
      </c>
      <c r="CP18" s="542">
        <f t="shared" si="57"/>
        <v>-2.3233382499997006</v>
      </c>
      <c r="CQ18" s="542">
        <f t="shared" si="57"/>
        <v>-27.852226690092543</v>
      </c>
      <c r="CR18" s="542">
        <f t="shared" si="57"/>
        <v>-192.12758738999977</v>
      </c>
      <c r="CS18" s="542">
        <f t="shared" si="57"/>
        <v>-22.080623278845898</v>
      </c>
      <c r="CT18" s="542">
        <f t="shared" si="57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8">+CX19++CX33</f>
        <v>-56.385626059214644</v>
      </c>
      <c r="CY18" s="542">
        <f t="shared" si="58"/>
        <v>-77.53585511163628</v>
      </c>
      <c r="CZ18" s="542">
        <f t="shared" si="58"/>
        <v>-9.7543602401355116</v>
      </c>
      <c r="DA18" s="542">
        <f t="shared" si="58"/>
        <v>-24.685305114107031</v>
      </c>
      <c r="DB18" s="542">
        <f t="shared" si="58"/>
        <v>163.80604070076402</v>
      </c>
      <c r="DC18" s="542">
        <f t="shared" si="58"/>
        <v>162.71250000357929</v>
      </c>
      <c r="DD18" s="542">
        <f t="shared" si="58"/>
        <v>198.24831804852289</v>
      </c>
      <c r="DE18" s="542">
        <f t="shared" si="58"/>
        <v>-141.98089481323939</v>
      </c>
      <c r="DF18" s="542">
        <f t="shared" si="58"/>
        <v>-13.610826645093285</v>
      </c>
      <c r="DG18" s="542">
        <f t="shared" si="58"/>
        <v>24.758811784640987</v>
      </c>
      <c r="DH18" s="542">
        <f t="shared" si="58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9">+DL19++DL33</f>
        <v>82.156277990000035</v>
      </c>
      <c r="DM18" s="542">
        <f t="shared" si="59"/>
        <v>130.67826296000004</v>
      </c>
      <c r="DN18" s="542">
        <f t="shared" si="59"/>
        <v>-234.56837045999995</v>
      </c>
      <c r="DO18" s="542">
        <f t="shared" si="59"/>
        <v>-23.905723169999828</v>
      </c>
      <c r="DP18" s="542">
        <f t="shared" si="59"/>
        <v>-24.991396269999935</v>
      </c>
      <c r="DQ18" s="542">
        <f t="shared" si="59"/>
        <v>32.590157079999656</v>
      </c>
      <c r="DR18" s="542">
        <f t="shared" si="59"/>
        <v>63.787587809999899</v>
      </c>
      <c r="DS18" s="542">
        <f t="shared" si="59"/>
        <v>-370.3480234200008</v>
      </c>
      <c r="DT18" s="542">
        <f t="shared" si="59"/>
        <v>-25.909840599999782</v>
      </c>
      <c r="DU18" s="542">
        <f t="shared" si="59"/>
        <v>-4.9232446999992927</v>
      </c>
      <c r="DV18" s="542">
        <f t="shared" si="59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0">+DZ19++DZ33</f>
        <v>259.77144973999992</v>
      </c>
      <c r="EA18" s="542">
        <f t="shared" si="60"/>
        <v>163.85021082000006</v>
      </c>
      <c r="EB18" s="542">
        <f t="shared" si="60"/>
        <v>110.94532097000003</v>
      </c>
      <c r="EC18" s="542">
        <f t="shared" si="60"/>
        <v>-107.22308351999992</v>
      </c>
      <c r="ED18" s="542">
        <f t="shared" si="60"/>
        <v>96.522833615999943</v>
      </c>
      <c r="EE18" s="542">
        <f t="shared" si="60"/>
        <v>-180.9941893299995</v>
      </c>
      <c r="EF18" s="542">
        <f t="shared" si="60"/>
        <v>149.89962283629558</v>
      </c>
      <c r="EG18" s="542">
        <f t="shared" si="60"/>
        <v>61.276701196296564</v>
      </c>
      <c r="EH18" s="542">
        <f t="shared" si="60"/>
        <v>-13.447978443703285</v>
      </c>
      <c r="EI18" s="542">
        <f t="shared" si="60"/>
        <v>-244.88587072370379</v>
      </c>
      <c r="EJ18" s="542">
        <f t="shared" si="60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1">+EN19++EN33</f>
        <v>-40.764783340000101</v>
      </c>
      <c r="EO18" s="542">
        <f t="shared" si="61"/>
        <v>-122.52396272899981</v>
      </c>
      <c r="EP18" s="542">
        <f t="shared" si="61"/>
        <v>-122.33369254999984</v>
      </c>
      <c r="EQ18" s="542">
        <f t="shared" si="61"/>
        <v>24.765703139999882</v>
      </c>
      <c r="ER18" s="542">
        <f t="shared" si="61"/>
        <v>-37.678286240000133</v>
      </c>
      <c r="ES18" s="542">
        <f t="shared" si="61"/>
        <v>64.222308219999874</v>
      </c>
      <c r="ET18" s="542">
        <f t="shared" si="61"/>
        <v>-120.4530229700009</v>
      </c>
      <c r="EU18" s="542">
        <f t="shared" si="61"/>
        <v>91.088142240001218</v>
      </c>
      <c r="EV18" s="542">
        <f t="shared" si="61"/>
        <v>-114.3967952399999</v>
      </c>
      <c r="EW18" s="542">
        <f t="shared" si="61"/>
        <v>-125.25089825000047</v>
      </c>
      <c r="EX18" s="542">
        <f t="shared" si="61"/>
        <v>-171.3084893122857</v>
      </c>
      <c r="EY18" s="542">
        <f t="shared" si="10"/>
        <v>-836.74512862128609</v>
      </c>
      <c r="EZ18" s="573"/>
      <c r="FA18" s="542">
        <f t="shared" ref="FA18" si="62">+FA19++FA33</f>
        <v>-10.621712861486273</v>
      </c>
      <c r="FB18" s="542">
        <f t="shared" ref="FB18:FL18" si="63">+FB19++FB33</f>
        <v>344.65665174108341</v>
      </c>
      <c r="FC18" s="542">
        <f t="shared" si="63"/>
        <v>-310.68601513800695</v>
      </c>
      <c r="FD18" s="542">
        <f t="shared" si="63"/>
        <v>-137.25397865296279</v>
      </c>
      <c r="FE18" s="542">
        <f t="shared" si="63"/>
        <v>128.96605595025005</v>
      </c>
      <c r="FF18" s="542">
        <f t="shared" si="63"/>
        <v>-185.09362563121078</v>
      </c>
      <c r="FG18" s="542">
        <f t="shared" si="63"/>
        <v>-205.54550780969913</v>
      </c>
      <c r="FH18" s="542">
        <f t="shared" si="63"/>
        <v>0.47447287646432912</v>
      </c>
      <c r="FI18" s="542">
        <f t="shared" si="63"/>
        <v>-45.756169406528358</v>
      </c>
      <c r="FJ18" s="542">
        <f t="shared" si="63"/>
        <v>102.06882491406252</v>
      </c>
      <c r="FK18" s="542">
        <f t="shared" si="63"/>
        <v>-39.040478209833061</v>
      </c>
      <c r="FL18" s="542">
        <f t="shared" si="63"/>
        <v>52.377434645025104</v>
      </c>
      <c r="FM18" s="542">
        <f t="shared" si="11"/>
        <v>-305.45404758284184</v>
      </c>
    </row>
    <row r="19" spans="2:169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4">+D20+D27+D28+D29+D30+D31+D32</f>
        <v>0</v>
      </c>
      <c r="E19" s="520">
        <f t="shared" si="64"/>
        <v>0</v>
      </c>
      <c r="F19" s="520">
        <f t="shared" si="64"/>
        <v>0</v>
      </c>
      <c r="G19" s="520">
        <f t="shared" si="64"/>
        <v>0</v>
      </c>
      <c r="H19" s="520">
        <f t="shared" si="64"/>
        <v>2.50291117</v>
      </c>
      <c r="I19" s="520">
        <f t="shared" si="64"/>
        <v>0</v>
      </c>
      <c r="J19" s="520">
        <f t="shared" si="64"/>
        <v>0</v>
      </c>
      <c r="K19" s="520">
        <f t="shared" si="64"/>
        <v>2.38848605</v>
      </c>
      <c r="L19" s="520">
        <f t="shared" si="64"/>
        <v>0</v>
      </c>
      <c r="M19" s="520">
        <f t="shared" si="64"/>
        <v>0</v>
      </c>
      <c r="N19" s="520">
        <f t="shared" si="64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5">+R20+R27+R28+R29+R30+R31+R32</f>
        <v>1.8943629399999999</v>
      </c>
      <c r="S19" s="520">
        <f t="shared" si="65"/>
        <v>1.2635642899999999</v>
      </c>
      <c r="T19" s="520">
        <f t="shared" si="65"/>
        <v>0</v>
      </c>
      <c r="U19" s="520">
        <f t="shared" si="65"/>
        <v>0</v>
      </c>
      <c r="V19" s="520">
        <f t="shared" si="65"/>
        <v>0</v>
      </c>
      <c r="W19" s="520">
        <f t="shared" si="65"/>
        <v>2.0664141900000002</v>
      </c>
      <c r="X19" s="520">
        <f t="shared" si="65"/>
        <v>0</v>
      </c>
      <c r="Y19" s="520">
        <f t="shared" si="65"/>
        <v>1000</v>
      </c>
      <c r="Z19" s="520">
        <f t="shared" si="65"/>
        <v>0</v>
      </c>
      <c r="AA19" s="520">
        <f t="shared" si="65"/>
        <v>0</v>
      </c>
      <c r="AB19" s="520">
        <f t="shared" si="65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6">+AF20+AF27+AF28+AF29+AF30+AF31+AF32</f>
        <v>0</v>
      </c>
      <c r="AG19" s="520">
        <f t="shared" si="66"/>
        <v>1.70163606</v>
      </c>
      <c r="AH19" s="520">
        <f t="shared" si="66"/>
        <v>0</v>
      </c>
      <c r="AI19" s="520">
        <f t="shared" si="66"/>
        <v>0</v>
      </c>
      <c r="AJ19" s="520">
        <f t="shared" si="66"/>
        <v>0</v>
      </c>
      <c r="AK19" s="520">
        <f t="shared" si="66"/>
        <v>0.83759748999999994</v>
      </c>
      <c r="AL19" s="520">
        <f t="shared" si="66"/>
        <v>0</v>
      </c>
      <c r="AM19" s="520">
        <f t="shared" si="66"/>
        <v>0</v>
      </c>
      <c r="AN19" s="520">
        <f t="shared" si="66"/>
        <v>0</v>
      </c>
      <c r="AO19" s="520">
        <f t="shared" si="66"/>
        <v>0</v>
      </c>
      <c r="AP19" s="520">
        <f t="shared" si="66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7">+AT20+AT27+AT28+AT29+AT30+AT31+AT32</f>
        <v>820</v>
      </c>
      <c r="AU19" s="520">
        <f t="shared" si="67"/>
        <v>0</v>
      </c>
      <c r="AV19" s="520">
        <f t="shared" si="67"/>
        <v>0</v>
      </c>
      <c r="AW19" s="520">
        <f t="shared" si="67"/>
        <v>41</v>
      </c>
      <c r="AX19" s="520">
        <f t="shared" si="67"/>
        <v>0</v>
      </c>
      <c r="AY19" s="520">
        <f t="shared" si="67"/>
        <v>0</v>
      </c>
      <c r="AZ19" s="520">
        <f t="shared" si="67"/>
        <v>41</v>
      </c>
      <c r="BA19" s="520">
        <f t="shared" si="67"/>
        <v>0</v>
      </c>
      <c r="BB19" s="520">
        <f t="shared" si="67"/>
        <v>0</v>
      </c>
      <c r="BC19" s="520">
        <f t="shared" si="67"/>
        <v>41</v>
      </c>
      <c r="BD19" s="520">
        <f t="shared" si="67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8">+BH20+BH27+BH28+BH29+BH30+BH31+BH32</f>
        <v>711.56582880999997</v>
      </c>
      <c r="BI19" s="520">
        <f t="shared" si="68"/>
        <v>0.81086999999999998</v>
      </c>
      <c r="BJ19" s="520">
        <f t="shared" si="68"/>
        <v>28.476385030000003</v>
      </c>
      <c r="BK19" s="520">
        <f t="shared" si="68"/>
        <v>41.490682</v>
      </c>
      <c r="BL19" s="520">
        <f t="shared" si="68"/>
        <v>2.60533261</v>
      </c>
      <c r="BM19" s="520">
        <f t="shared" si="68"/>
        <v>0</v>
      </c>
      <c r="BN19" s="520">
        <f t="shared" si="68"/>
        <v>41</v>
      </c>
      <c r="BO19" s="520">
        <f t="shared" si="68"/>
        <v>0</v>
      </c>
      <c r="BP19" s="520">
        <f t="shared" si="68"/>
        <v>1.50613434</v>
      </c>
      <c r="BQ19" s="520">
        <f t="shared" si="68"/>
        <v>360.54563939000002</v>
      </c>
      <c r="BR19" s="520">
        <f t="shared" si="68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9">+BV20+BV27+BV28+BV29+BV30+BV31+BV32</f>
        <v>41</v>
      </c>
      <c r="BW19" s="520">
        <f t="shared" si="69"/>
        <v>2.1499900599999999</v>
      </c>
      <c r="BX19" s="520">
        <f t="shared" si="69"/>
        <v>2.2246747600000001</v>
      </c>
      <c r="BY19" s="520">
        <f t="shared" si="69"/>
        <v>53.543158699999999</v>
      </c>
      <c r="BZ19" s="520">
        <f t="shared" si="69"/>
        <v>9.4981951199999983</v>
      </c>
      <c r="CA19" s="520">
        <f t="shared" si="69"/>
        <v>1.36371533</v>
      </c>
      <c r="CB19" s="520">
        <f t="shared" si="69"/>
        <v>55.101728080000001</v>
      </c>
      <c r="CC19" s="520">
        <f t="shared" si="69"/>
        <v>1.4547116</v>
      </c>
      <c r="CD19" s="520">
        <f t="shared" si="69"/>
        <v>17.712149659999998</v>
      </c>
      <c r="CE19" s="520">
        <f t="shared" si="69"/>
        <v>41</v>
      </c>
      <c r="CF19" s="520">
        <f t="shared" si="69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0">+CJ20+CJ27+CJ28+CJ29+CJ30+CJ31+CJ32</f>
        <v>57.951989179999998</v>
      </c>
      <c r="CK19" s="520">
        <f t="shared" si="70"/>
        <v>0.55463192000000006</v>
      </c>
      <c r="CL19" s="520">
        <f t="shared" si="70"/>
        <v>1.8118183600000002</v>
      </c>
      <c r="CM19" s="520">
        <f t="shared" si="70"/>
        <v>51.963951100000003</v>
      </c>
      <c r="CN19" s="520">
        <f t="shared" si="70"/>
        <v>1.1242742299999999</v>
      </c>
      <c r="CO19" s="520">
        <f t="shared" si="70"/>
        <v>12.36170465</v>
      </c>
      <c r="CP19" s="520">
        <f t="shared" si="70"/>
        <v>43.456832509999998</v>
      </c>
      <c r="CQ19" s="520">
        <f t="shared" si="70"/>
        <v>1.6250591699999999</v>
      </c>
      <c r="CR19" s="520">
        <f t="shared" si="70"/>
        <v>26.444650459999998</v>
      </c>
      <c r="CS19" s="520">
        <f t="shared" si="70"/>
        <v>41.937963910000001</v>
      </c>
      <c r="CT19" s="520">
        <f t="shared" si="70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1">+CX20+CX27+CX28+CX29+CX30+CX31+CX32</f>
        <v>41</v>
      </c>
      <c r="CY19" s="520">
        <f t="shared" si="71"/>
        <v>0.31912754999999998</v>
      </c>
      <c r="CZ19" s="520">
        <f t="shared" si="71"/>
        <v>0</v>
      </c>
      <c r="DA19" s="520">
        <f t="shared" si="71"/>
        <v>41.30135499</v>
      </c>
      <c r="DB19" s="520">
        <f t="shared" si="71"/>
        <v>27.6312596</v>
      </c>
      <c r="DC19" s="520">
        <f t="shared" si="71"/>
        <v>2.85829493</v>
      </c>
      <c r="DD19" s="520">
        <f t="shared" si="71"/>
        <v>66</v>
      </c>
      <c r="DE19" s="520">
        <f t="shared" si="71"/>
        <v>0</v>
      </c>
      <c r="DF19" s="520">
        <f t="shared" si="71"/>
        <v>0</v>
      </c>
      <c r="DG19" s="520">
        <f t="shared" si="71"/>
        <v>41.3</v>
      </c>
      <c r="DH19" s="520">
        <f t="shared" si="71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2">+DL20+DL27+DL28+DL29+DL30+DL31+DL32</f>
        <v>53.830494430000002</v>
      </c>
      <c r="DM19" s="520">
        <f t="shared" si="72"/>
        <v>3.3318232499999993</v>
      </c>
      <c r="DN19" s="520">
        <f t="shared" si="72"/>
        <v>0</v>
      </c>
      <c r="DO19" s="520">
        <f t="shared" si="72"/>
        <v>0.24936472000000001</v>
      </c>
      <c r="DP19" s="520">
        <f t="shared" si="72"/>
        <v>2.8373730800000003</v>
      </c>
      <c r="DQ19" s="520">
        <f t="shared" si="72"/>
        <v>0</v>
      </c>
      <c r="DR19" s="520">
        <f t="shared" si="72"/>
        <v>0.59498456999999993</v>
      </c>
      <c r="DS19" s="520">
        <f t="shared" si="72"/>
        <v>5.6331440000000003E-2</v>
      </c>
      <c r="DT19" s="520">
        <f t="shared" si="72"/>
        <v>0</v>
      </c>
      <c r="DU19" s="520">
        <f t="shared" si="72"/>
        <v>1.42465427</v>
      </c>
      <c r="DV19" s="520">
        <f t="shared" si="72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3">+DZ20+DZ27+DZ28+DZ29+DZ30+DZ31+DZ32</f>
        <v>16.196471300000002</v>
      </c>
      <c r="EA19" s="520">
        <f t="shared" si="73"/>
        <v>8.6626880000000003E-2</v>
      </c>
      <c r="EB19" s="520">
        <f t="shared" si="73"/>
        <v>0</v>
      </c>
      <c r="EC19" s="520">
        <f t="shared" si="73"/>
        <v>0.90073134999999993</v>
      </c>
      <c r="ED19" s="520">
        <f t="shared" si="73"/>
        <v>18.504965110000001</v>
      </c>
      <c r="EE19" s="520">
        <f t="shared" si="73"/>
        <v>1.4441219599999999</v>
      </c>
      <c r="EF19" s="520">
        <f t="shared" si="73"/>
        <v>0</v>
      </c>
      <c r="EG19" s="520">
        <f t="shared" si="73"/>
        <v>0.88153300000000001</v>
      </c>
      <c r="EH19" s="520">
        <f t="shared" si="73"/>
        <v>0</v>
      </c>
      <c r="EI19" s="520">
        <f t="shared" si="73"/>
        <v>4.4135398599999993</v>
      </c>
      <c r="EJ19" s="520">
        <f t="shared" si="73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4">+EN20+EN27+EN28+EN29+EN30+EN31+EN32</f>
        <v>0</v>
      </c>
      <c r="EO19" s="520">
        <f t="shared" si="74"/>
        <v>6.7758508000000006</v>
      </c>
      <c r="EP19" s="520">
        <f t="shared" si="74"/>
        <v>3.0533540600000002</v>
      </c>
      <c r="EQ19" s="520">
        <f t="shared" si="74"/>
        <v>2.2453863900000002</v>
      </c>
      <c r="ER19" s="520">
        <f t="shared" si="74"/>
        <v>6.2786678600000005</v>
      </c>
      <c r="ES19" s="520">
        <f t="shared" si="74"/>
        <v>2.9890117799999998</v>
      </c>
      <c r="ET19" s="520">
        <f t="shared" si="74"/>
        <v>5.54743941</v>
      </c>
      <c r="EU19" s="520">
        <f t="shared" si="74"/>
        <v>4.5202882300000002</v>
      </c>
      <c r="EV19" s="520">
        <f t="shared" si="74"/>
        <v>3.4641994700000001</v>
      </c>
      <c r="EW19" s="520">
        <f t="shared" si="74"/>
        <v>5.7152181999999989</v>
      </c>
      <c r="EX19" s="520">
        <f t="shared" si="74"/>
        <v>9.273857020000003</v>
      </c>
      <c r="EY19" s="520">
        <f t="shared" si="10"/>
        <v>55.281912849999991</v>
      </c>
      <c r="EZ19" s="704"/>
      <c r="FA19" s="520">
        <f t="shared" ref="FA19" si="75">+FA20+FA27+FA28+FA29+FA30+FA31+FA32</f>
        <v>4.1922258900000005</v>
      </c>
      <c r="FB19" s="520">
        <f t="shared" ref="FB19:FL19" si="76">+FB20+FB27+FB28+FB29+FB30+FB31+FB32</f>
        <v>2.5354630499999997</v>
      </c>
      <c r="FC19" s="520">
        <f t="shared" si="76"/>
        <v>11.04950938</v>
      </c>
      <c r="FD19" s="520">
        <f t="shared" si="76"/>
        <v>0</v>
      </c>
      <c r="FE19" s="520">
        <f t="shared" si="76"/>
        <v>10.065925440000001</v>
      </c>
      <c r="FF19" s="520">
        <f t="shared" si="76"/>
        <v>3.0313572</v>
      </c>
      <c r="FG19" s="520">
        <f t="shared" si="76"/>
        <v>2.5200793699999999</v>
      </c>
      <c r="FH19" s="520">
        <f t="shared" si="76"/>
        <v>0</v>
      </c>
      <c r="FI19" s="520">
        <f t="shared" si="76"/>
        <v>3.0763643599999999</v>
      </c>
      <c r="FJ19" s="520">
        <f t="shared" si="76"/>
        <v>14.316194399999999</v>
      </c>
      <c r="FK19" s="520">
        <f t="shared" si="76"/>
        <v>0</v>
      </c>
      <c r="FL19" s="520">
        <f t="shared" si="76"/>
        <v>25.453015279999999</v>
      </c>
      <c r="FM19" s="520">
        <f t="shared" si="11"/>
        <v>76.240134369999993</v>
      </c>
    </row>
    <row r="20" spans="2:169" ht="15.75" x14ac:dyDescent="0.25">
      <c r="B20" s="694" t="s">
        <v>680</v>
      </c>
      <c r="C20" s="518">
        <f>+SUM(C21:C26)</f>
        <v>2.9158871099999994</v>
      </c>
      <c r="D20" s="518">
        <f t="shared" ref="D20:N20" si="77">+SUM(D21:D26)</f>
        <v>0</v>
      </c>
      <c r="E20" s="518">
        <f t="shared" si="77"/>
        <v>0</v>
      </c>
      <c r="F20" s="518">
        <f t="shared" si="77"/>
        <v>0</v>
      </c>
      <c r="G20" s="518">
        <f t="shared" si="77"/>
        <v>0</v>
      </c>
      <c r="H20" s="518">
        <f t="shared" si="77"/>
        <v>2.50291117</v>
      </c>
      <c r="I20" s="518">
        <f t="shared" si="77"/>
        <v>0</v>
      </c>
      <c r="J20" s="518">
        <f t="shared" si="77"/>
        <v>0</v>
      </c>
      <c r="K20" s="518">
        <f t="shared" si="77"/>
        <v>2.38848605</v>
      </c>
      <c r="L20" s="518">
        <f t="shared" si="77"/>
        <v>0</v>
      </c>
      <c r="M20" s="518">
        <f t="shared" si="77"/>
        <v>0</v>
      </c>
      <c r="N20" s="518">
        <f t="shared" si="7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8">+SUM(R21:R26)</f>
        <v>1.8943629399999999</v>
      </c>
      <c r="S20" s="518">
        <f t="shared" si="78"/>
        <v>1.2635642899999999</v>
      </c>
      <c r="T20" s="518">
        <f t="shared" si="78"/>
        <v>0</v>
      </c>
      <c r="U20" s="518">
        <f t="shared" si="78"/>
        <v>0</v>
      </c>
      <c r="V20" s="518">
        <f t="shared" si="78"/>
        <v>0</v>
      </c>
      <c r="W20" s="518">
        <f t="shared" si="78"/>
        <v>2.0664141900000002</v>
      </c>
      <c r="X20" s="518">
        <f t="shared" si="78"/>
        <v>0</v>
      </c>
      <c r="Y20" s="518">
        <f t="shared" si="78"/>
        <v>0</v>
      </c>
      <c r="Z20" s="518">
        <f t="shared" si="78"/>
        <v>0</v>
      </c>
      <c r="AA20" s="518">
        <f t="shared" si="78"/>
        <v>0</v>
      </c>
      <c r="AB20" s="518">
        <f t="shared" si="7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9">+SUM(AF21:AF26)</f>
        <v>0</v>
      </c>
      <c r="AG20" s="518">
        <f t="shared" si="79"/>
        <v>1.70163606</v>
      </c>
      <c r="AH20" s="518">
        <f t="shared" si="79"/>
        <v>0</v>
      </c>
      <c r="AI20" s="518">
        <f t="shared" si="79"/>
        <v>0</v>
      </c>
      <c r="AJ20" s="518">
        <f t="shared" si="79"/>
        <v>0</v>
      </c>
      <c r="AK20" s="518">
        <f t="shared" si="79"/>
        <v>0.83759748999999994</v>
      </c>
      <c r="AL20" s="518">
        <f t="shared" si="79"/>
        <v>0</v>
      </c>
      <c r="AM20" s="518">
        <f t="shared" si="79"/>
        <v>0</v>
      </c>
      <c r="AN20" s="518">
        <f t="shared" si="79"/>
        <v>0</v>
      </c>
      <c r="AO20" s="518">
        <f t="shared" si="79"/>
        <v>0</v>
      </c>
      <c r="AP20" s="518">
        <f t="shared" si="7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0">+SUM(AT21:AT26)</f>
        <v>0</v>
      </c>
      <c r="AU20" s="518">
        <f t="shared" si="80"/>
        <v>0</v>
      </c>
      <c r="AV20" s="518">
        <f t="shared" si="80"/>
        <v>0</v>
      </c>
      <c r="AW20" s="518">
        <f t="shared" si="80"/>
        <v>0</v>
      </c>
      <c r="AX20" s="518">
        <f t="shared" si="80"/>
        <v>0</v>
      </c>
      <c r="AY20" s="518">
        <f t="shared" si="80"/>
        <v>0</v>
      </c>
      <c r="AZ20" s="518">
        <f t="shared" si="80"/>
        <v>0</v>
      </c>
      <c r="BA20" s="518">
        <f t="shared" si="80"/>
        <v>0</v>
      </c>
      <c r="BB20" s="518">
        <f t="shared" si="80"/>
        <v>0</v>
      </c>
      <c r="BC20" s="518">
        <f t="shared" si="80"/>
        <v>0</v>
      </c>
      <c r="BD20" s="518">
        <f t="shared" si="8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1">+SUM(BH21:BH26)</f>
        <v>0</v>
      </c>
      <c r="BI20" s="518">
        <f t="shared" si="81"/>
        <v>0.81086999999999998</v>
      </c>
      <c r="BJ20" s="518">
        <f t="shared" si="81"/>
        <v>18.476385030000003</v>
      </c>
      <c r="BK20" s="518">
        <f t="shared" si="81"/>
        <v>0.49068200000000001</v>
      </c>
      <c r="BL20" s="518">
        <f t="shared" si="81"/>
        <v>2.60533261</v>
      </c>
      <c r="BM20" s="518">
        <f t="shared" si="81"/>
        <v>0</v>
      </c>
      <c r="BN20" s="518">
        <f t="shared" si="81"/>
        <v>0</v>
      </c>
      <c r="BO20" s="518">
        <f t="shared" si="81"/>
        <v>0</v>
      </c>
      <c r="BP20" s="518">
        <f t="shared" si="81"/>
        <v>1.50613434</v>
      </c>
      <c r="BQ20" s="518">
        <f t="shared" si="81"/>
        <v>0.96859560999999994</v>
      </c>
      <c r="BR20" s="518">
        <f t="shared" si="8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2">+SUM(BV21:BV26)</f>
        <v>0</v>
      </c>
      <c r="BW20" s="518">
        <f t="shared" si="82"/>
        <v>2.1499900599999999</v>
      </c>
      <c r="BX20" s="518">
        <f t="shared" si="82"/>
        <v>2.2246747600000001</v>
      </c>
      <c r="BY20" s="518">
        <f t="shared" si="82"/>
        <v>0.32644287999999999</v>
      </c>
      <c r="BZ20" s="518">
        <f t="shared" si="82"/>
        <v>9.4981951199999983</v>
      </c>
      <c r="CA20" s="518">
        <f t="shared" si="82"/>
        <v>1.36371533</v>
      </c>
      <c r="CB20" s="518">
        <f t="shared" si="82"/>
        <v>0.60172808</v>
      </c>
      <c r="CC20" s="518">
        <f t="shared" si="82"/>
        <v>1.4547116</v>
      </c>
      <c r="CD20" s="518">
        <f t="shared" si="82"/>
        <v>17.712149659999998</v>
      </c>
      <c r="CE20" s="518">
        <f t="shared" si="82"/>
        <v>0</v>
      </c>
      <c r="CF20" s="518">
        <f t="shared" si="8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3">+SUM(CJ21:CJ26)</f>
        <v>2.9379778600000002</v>
      </c>
      <c r="CK20" s="518">
        <f t="shared" si="83"/>
        <v>0.55463192000000006</v>
      </c>
      <c r="CL20" s="518">
        <f t="shared" si="83"/>
        <v>1.8118183600000002</v>
      </c>
      <c r="CM20" s="518">
        <f t="shared" si="83"/>
        <v>0.96395109999999995</v>
      </c>
      <c r="CN20" s="518">
        <f t="shared" si="83"/>
        <v>1.1242742299999999</v>
      </c>
      <c r="CO20" s="518">
        <f t="shared" si="83"/>
        <v>0</v>
      </c>
      <c r="CP20" s="518">
        <f t="shared" si="83"/>
        <v>2.4568325099999999</v>
      </c>
      <c r="CQ20" s="518">
        <f t="shared" si="83"/>
        <v>1.6250591699999999</v>
      </c>
      <c r="CR20" s="518">
        <f t="shared" si="83"/>
        <v>1.4446504600000001</v>
      </c>
      <c r="CS20" s="518">
        <f t="shared" si="83"/>
        <v>0.93796391000000001</v>
      </c>
      <c r="CT20" s="518">
        <f t="shared" si="8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4">+SUM(CX21:CX26)</f>
        <v>0</v>
      </c>
      <c r="CY20" s="518">
        <f t="shared" si="84"/>
        <v>0.31912754999999998</v>
      </c>
      <c r="CZ20" s="518">
        <f t="shared" si="84"/>
        <v>0</v>
      </c>
      <c r="DA20" s="518">
        <f t="shared" si="84"/>
        <v>0.30135498999999999</v>
      </c>
      <c r="DB20" s="518">
        <f t="shared" si="84"/>
        <v>0.54131778000000008</v>
      </c>
      <c r="DC20" s="518">
        <f t="shared" si="84"/>
        <v>2.85829493</v>
      </c>
      <c r="DD20" s="518">
        <f t="shared" si="84"/>
        <v>0</v>
      </c>
      <c r="DE20" s="518">
        <f t="shared" si="84"/>
        <v>0</v>
      </c>
      <c r="DF20" s="518">
        <f t="shared" si="84"/>
        <v>0</v>
      </c>
      <c r="DG20" s="518">
        <f t="shared" si="84"/>
        <v>0.3</v>
      </c>
      <c r="DH20" s="518">
        <f t="shared" si="8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5">+SUM(DL21:DL26)</f>
        <v>0</v>
      </c>
      <c r="DM20" s="518">
        <f t="shared" si="85"/>
        <v>3.3318232499999993</v>
      </c>
      <c r="DN20" s="518">
        <f t="shared" si="85"/>
        <v>0</v>
      </c>
      <c r="DO20" s="518">
        <f t="shared" si="85"/>
        <v>0.24936472000000001</v>
      </c>
      <c r="DP20" s="518">
        <f t="shared" si="85"/>
        <v>2.8373730800000003</v>
      </c>
      <c r="DQ20" s="518">
        <f t="shared" si="85"/>
        <v>0</v>
      </c>
      <c r="DR20" s="518">
        <f t="shared" si="85"/>
        <v>0.59498456999999993</v>
      </c>
      <c r="DS20" s="518">
        <f t="shared" si="85"/>
        <v>5.6331440000000003E-2</v>
      </c>
      <c r="DT20" s="518">
        <f t="shared" si="85"/>
        <v>0</v>
      </c>
      <c r="DU20" s="518">
        <f t="shared" si="85"/>
        <v>1.42465427</v>
      </c>
      <c r="DV20" s="518">
        <f t="shared" si="8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6">+SUM(DZ21:DZ26)</f>
        <v>16.196471300000002</v>
      </c>
      <c r="EA20" s="518">
        <f t="shared" si="86"/>
        <v>8.6626880000000003E-2</v>
      </c>
      <c r="EB20" s="518">
        <f t="shared" si="86"/>
        <v>0</v>
      </c>
      <c r="EC20" s="518">
        <f t="shared" si="86"/>
        <v>0.90073134999999993</v>
      </c>
      <c r="ED20" s="518">
        <f t="shared" si="86"/>
        <v>18.504965110000001</v>
      </c>
      <c r="EE20" s="518">
        <f t="shared" si="86"/>
        <v>1.4441219599999999</v>
      </c>
      <c r="EF20" s="518">
        <f t="shared" si="86"/>
        <v>0</v>
      </c>
      <c r="EG20" s="518">
        <f t="shared" si="86"/>
        <v>0.88153300000000001</v>
      </c>
      <c r="EH20" s="518">
        <f t="shared" si="86"/>
        <v>0</v>
      </c>
      <c r="EI20" s="518">
        <f t="shared" si="86"/>
        <v>4.4135398599999993</v>
      </c>
      <c r="EJ20" s="518">
        <f t="shared" si="86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7">+SUM(EN21:EN26)</f>
        <v>0</v>
      </c>
      <c r="EO20" s="518">
        <f t="shared" si="87"/>
        <v>6.7758508000000006</v>
      </c>
      <c r="EP20" s="518">
        <f t="shared" si="87"/>
        <v>3.0533540600000002</v>
      </c>
      <c r="EQ20" s="518">
        <f t="shared" si="87"/>
        <v>2.2453863900000002</v>
      </c>
      <c r="ER20" s="518">
        <f t="shared" si="87"/>
        <v>6.2786678600000005</v>
      </c>
      <c r="ES20" s="518">
        <f t="shared" si="87"/>
        <v>2.9890117799999998</v>
      </c>
      <c r="ET20" s="518">
        <f t="shared" si="87"/>
        <v>5.54743941</v>
      </c>
      <c r="EU20" s="518">
        <f t="shared" si="87"/>
        <v>4.5202882300000002</v>
      </c>
      <c r="EV20" s="518">
        <f t="shared" si="87"/>
        <v>3.4641994700000001</v>
      </c>
      <c r="EW20" s="518">
        <f t="shared" si="87"/>
        <v>5.7152181999999989</v>
      </c>
      <c r="EX20" s="518">
        <f t="shared" si="87"/>
        <v>9.273857020000003</v>
      </c>
      <c r="EY20" s="518">
        <f t="shared" si="10"/>
        <v>55.281912849999991</v>
      </c>
      <c r="EZ20" s="519"/>
      <c r="FA20" s="518">
        <f t="shared" ref="FA20" si="88">+SUM(FA21:FA26)</f>
        <v>4.1922258900000005</v>
      </c>
      <c r="FB20" s="518">
        <f t="shared" ref="FB20:FL20" si="89">+SUM(FB21:FB26)</f>
        <v>2.5354630499999997</v>
      </c>
      <c r="FC20" s="518">
        <f t="shared" si="89"/>
        <v>11.04950938</v>
      </c>
      <c r="FD20" s="518">
        <f t="shared" si="89"/>
        <v>0</v>
      </c>
      <c r="FE20" s="518">
        <f t="shared" si="89"/>
        <v>10.065925440000001</v>
      </c>
      <c r="FF20" s="518">
        <f t="shared" si="89"/>
        <v>3.0313572</v>
      </c>
      <c r="FG20" s="518">
        <f t="shared" si="89"/>
        <v>2.5200793699999999</v>
      </c>
      <c r="FH20" s="518">
        <f t="shared" si="89"/>
        <v>0</v>
      </c>
      <c r="FI20" s="518">
        <f t="shared" si="89"/>
        <v>3.0763643599999999</v>
      </c>
      <c r="FJ20" s="518">
        <f t="shared" si="89"/>
        <v>14.316194399999999</v>
      </c>
      <c r="FK20" s="518">
        <f t="shared" si="89"/>
        <v>0</v>
      </c>
      <c r="FL20" s="518">
        <f t="shared" si="89"/>
        <v>22.453015279999999</v>
      </c>
      <c r="FM20" s="518">
        <f t="shared" si="11"/>
        <v>73.240134369999993</v>
      </c>
    </row>
    <row r="21" spans="2:169" ht="15.75" x14ac:dyDescent="0.25">
      <c r="B21" s="696" t="s">
        <v>32</v>
      </c>
      <c r="C21" s="518">
        <f>+'[60]EPS MUESTRA'!Q7</f>
        <v>0</v>
      </c>
      <c r="D21" s="518">
        <f>+'[60]EPS MUESTRA'!R7</f>
        <v>0</v>
      </c>
      <c r="E21" s="518">
        <f>+'[60]EPS MUESTRA'!S7</f>
        <v>0</v>
      </c>
      <c r="F21" s="518">
        <f>+'[60]EPS MUESTRA'!T7</f>
        <v>0</v>
      </c>
      <c r="G21" s="518">
        <f>+'[60]EPS MUESTRA'!U7</f>
        <v>0</v>
      </c>
      <c r="H21" s="518">
        <f>+'[60]EPS MUESTRA'!V7</f>
        <v>0</v>
      </c>
      <c r="I21" s="518">
        <f>+'[60]EPS MUESTRA'!W7</f>
        <v>0</v>
      </c>
      <c r="J21" s="518">
        <f>+'[60]EPS MUESTRA'!X7</f>
        <v>0</v>
      </c>
      <c r="K21" s="518">
        <f>+'[60]EPS MUESTRA'!Y7</f>
        <v>0</v>
      </c>
      <c r="L21" s="518">
        <f>+'[60]EPS MUESTRA'!Z7</f>
        <v>0</v>
      </c>
      <c r="M21" s="518">
        <f>+'[60]EPS MUESTRA'!AA7</f>
        <v>0</v>
      </c>
      <c r="N21" s="518">
        <f>+'[60]EPS MUESTRA'!AB7</f>
        <v>0</v>
      </c>
      <c r="O21" s="518">
        <f t="shared" si="0"/>
        <v>0</v>
      </c>
      <c r="P21" s="519"/>
      <c r="Q21" s="518">
        <f>+'[60]EPS MUESTRA'!AC7</f>
        <v>0</v>
      </c>
      <c r="R21" s="518">
        <f>+'[60]EPS MUESTRA'!AD7</f>
        <v>0</v>
      </c>
      <c r="S21" s="518">
        <f>+'[60]EPS MUESTRA'!AE7</f>
        <v>0</v>
      </c>
      <c r="T21" s="518">
        <f>+'[60]EPS MUESTRA'!AF7</f>
        <v>0</v>
      </c>
      <c r="U21" s="518">
        <f>+'[60]EPS MUESTRA'!AG7</f>
        <v>0</v>
      </c>
      <c r="V21" s="518">
        <f>+'[60]EPS MUESTRA'!AH7</f>
        <v>0</v>
      </c>
      <c r="W21" s="518">
        <f>+'[60]EPS MUESTRA'!AI7</f>
        <v>0</v>
      </c>
      <c r="X21" s="518">
        <f>+'[60]EPS MUESTRA'!AJ7</f>
        <v>0</v>
      </c>
      <c r="Y21" s="518">
        <f>+'[60]EPS MUESTRA'!AK7</f>
        <v>0</v>
      </c>
      <c r="Z21" s="518">
        <f>+'[60]EPS MUESTRA'!AL7</f>
        <v>0</v>
      </c>
      <c r="AA21" s="518">
        <f>+'[60]EPS MUESTRA'!AM7</f>
        <v>0</v>
      </c>
      <c r="AB21" s="518">
        <f>+'[60]EPS MUESTRA'!AN7</f>
        <v>0</v>
      </c>
      <c r="AC21" s="518">
        <f t="shared" si="1"/>
        <v>0</v>
      </c>
      <c r="AD21" s="519"/>
      <c r="AE21" s="518">
        <f>+'[60]EPS MUESTRA'!AO7</f>
        <v>0</v>
      </c>
      <c r="AF21" s="518">
        <f>+'[60]EPS MUESTRA'!AP7</f>
        <v>0</v>
      </c>
      <c r="AG21" s="518">
        <f>+'[60]EPS MUESTRA'!AQ7</f>
        <v>0</v>
      </c>
      <c r="AH21" s="518">
        <f>+'[60]EPS MUESTRA'!AR7</f>
        <v>0</v>
      </c>
      <c r="AI21" s="518">
        <f>+'[60]EPS MUESTRA'!AS7</f>
        <v>0</v>
      </c>
      <c r="AJ21" s="518">
        <f>+'[60]EPS MUESTRA'!AT7</f>
        <v>0</v>
      </c>
      <c r="AK21" s="518">
        <f>+'[60]EPS MUESTRA'!AU7</f>
        <v>0</v>
      </c>
      <c r="AL21" s="518">
        <f>+'[60]EPS MUESTRA'!AV7</f>
        <v>0</v>
      </c>
      <c r="AM21" s="518">
        <f>+'[60]EPS MUESTRA'!AW7</f>
        <v>0</v>
      </c>
      <c r="AN21" s="518">
        <f>+'[60]EPS MUESTRA'!AX7</f>
        <v>0</v>
      </c>
      <c r="AO21" s="518">
        <f>+'[60]EPS MUESTRA'!AY7</f>
        <v>0</v>
      </c>
      <c r="AP21" s="518">
        <f>+'[60]EPS MUESTRA'!AZ7</f>
        <v>1</v>
      </c>
      <c r="AQ21" s="518">
        <f t="shared" si="2"/>
        <v>1</v>
      </c>
      <c r="AR21" s="519"/>
      <c r="AS21" s="518">
        <f>+'[60]EPS MUESTRA'!BA7</f>
        <v>0</v>
      </c>
      <c r="AT21" s="518">
        <f>+'[60]EPS MUESTRA'!BB7</f>
        <v>0</v>
      </c>
      <c r="AU21" s="518">
        <f>+'[60]EPS MUESTRA'!BC7</f>
        <v>0</v>
      </c>
      <c r="AV21" s="518">
        <f>+'[60]EPS MUESTRA'!BD7</f>
        <v>0</v>
      </c>
      <c r="AW21" s="518">
        <f>+'[60]EPS MUESTRA'!BE7</f>
        <v>0</v>
      </c>
      <c r="AX21" s="518">
        <f>+'[60]EPS MUESTRA'!BF7</f>
        <v>0</v>
      </c>
      <c r="AY21" s="518">
        <f>+'[60]EPS MUESTRA'!BG7</f>
        <v>0</v>
      </c>
      <c r="AZ21" s="518">
        <f>+'[60]EPS MUESTRA'!BH7</f>
        <v>0</v>
      </c>
      <c r="BA21" s="518">
        <f>+'[60]EPS MUESTRA'!BI7</f>
        <v>0</v>
      </c>
      <c r="BB21" s="518">
        <f>+'[60]EPS MUESTRA'!BJ7</f>
        <v>0</v>
      </c>
      <c r="BC21" s="518">
        <f>+'[60]EPS MUESTRA'!BK7</f>
        <v>0</v>
      </c>
      <c r="BD21" s="518">
        <f>+'[60]EPS MUESTRA'!BL7</f>
        <v>1.4743101000000001</v>
      </c>
      <c r="BE21" s="518">
        <f t="shared" si="3"/>
        <v>1.4743101000000001</v>
      </c>
      <c r="BF21" s="519"/>
      <c r="BG21" s="518">
        <f>+'[60]EPS MUESTRA'!BM7</f>
        <v>6.5328232199999992</v>
      </c>
      <c r="BH21" s="518">
        <f>+'[60]EPS MUESTRA'!BN7</f>
        <v>0</v>
      </c>
      <c r="BI21" s="518">
        <f>+'[60]EPS MUESTRA'!BO7</f>
        <v>0.81086999999999998</v>
      </c>
      <c r="BJ21" s="518">
        <f>+'[60]EPS MUESTRA'!BP7</f>
        <v>18.476385030000003</v>
      </c>
      <c r="BK21" s="518">
        <f>+'[60]EPS MUESTRA'!BQ7</f>
        <v>0.49068200000000001</v>
      </c>
      <c r="BL21" s="518">
        <f>+'[60]EPS MUESTRA'!BR7</f>
        <v>2.60533261</v>
      </c>
      <c r="BM21" s="518">
        <f>+'[60]EPS MUESTRA'!BS7</f>
        <v>0</v>
      </c>
      <c r="BN21" s="518">
        <f>+'[60]EPS MUESTRA'!BT7</f>
        <v>0</v>
      </c>
      <c r="BO21" s="518">
        <f>+'[60]EPS MUESTRA'!BU7</f>
        <v>0</v>
      </c>
      <c r="BP21" s="518">
        <f>+'[60]EPS MUESTRA'!BV7</f>
        <v>0</v>
      </c>
      <c r="BQ21" s="518">
        <f>+'[60]EPS MUESTRA'!BW7</f>
        <v>0.96859560999999994</v>
      </c>
      <c r="BR21" s="518">
        <f>+'[60]EPS MUESTRA'!BX7</f>
        <v>2.7600614599999997</v>
      </c>
      <c r="BS21" s="518">
        <f t="shared" si="4"/>
        <v>32.644749930000003</v>
      </c>
      <c r="BT21" s="519"/>
      <c r="BU21" s="518">
        <f>+'[60]EPS MUESTRA'!BY7</f>
        <v>2.4307968300000002</v>
      </c>
      <c r="BV21" s="518">
        <f>+'[60]EPS MUESTRA'!BZ7</f>
        <v>0</v>
      </c>
      <c r="BW21" s="518">
        <f>+'[60]EPS MUESTRA'!CA7</f>
        <v>2.1499900599999999</v>
      </c>
      <c r="BX21" s="518">
        <f>+'[60]EPS MUESTRA'!CB7</f>
        <v>2.2246747600000001</v>
      </c>
      <c r="BY21" s="518">
        <f>+'[60]EPS MUESTRA'!CC7</f>
        <v>0.32644287999999999</v>
      </c>
      <c r="BZ21" s="518">
        <f>+'[60]EPS MUESTRA'!CD7</f>
        <v>9.4981951199999983</v>
      </c>
      <c r="CA21" s="518">
        <f>+'[60]EPS MUESTRA'!CE7</f>
        <v>1.36371533</v>
      </c>
      <c r="CB21" s="518">
        <f>+'[60]EPS MUESTRA'!CF7</f>
        <v>0.60172808</v>
      </c>
      <c r="CC21" s="518">
        <f>+'[60]EPS MUESTRA'!CG7</f>
        <v>1.4547116</v>
      </c>
      <c r="CD21" s="518">
        <f>+'[60]EPS MUESTRA'!CH7</f>
        <v>17.712149659999998</v>
      </c>
      <c r="CE21" s="518">
        <f>+'[60]EPS MUESTRA'!CI7</f>
        <v>0</v>
      </c>
      <c r="CF21" s="518">
        <f>+'[60]EPS MUESTRA'!CJ7</f>
        <v>2.5435150600000003</v>
      </c>
      <c r="CG21" s="518">
        <f t="shared" si="5"/>
        <v>40.305919379999999</v>
      </c>
      <c r="CH21" s="519"/>
      <c r="CI21" s="518">
        <f>+'[60]EPS MUESTRA'!CK7</f>
        <v>0</v>
      </c>
      <c r="CJ21" s="518">
        <f>+'[60]EPS MUESTRA'!CL7</f>
        <v>2.9379778600000002</v>
      </c>
      <c r="CK21" s="518">
        <f>+'[60]EPS MUESTRA'!CM7</f>
        <v>0.55463192000000006</v>
      </c>
      <c r="CL21" s="518">
        <f>+'[60]EPS MUESTRA'!CN7</f>
        <v>1.8118183600000002</v>
      </c>
      <c r="CM21" s="518">
        <f>+'[60]EPS MUESTRA'!CO7</f>
        <v>0.96395109999999995</v>
      </c>
      <c r="CN21" s="518">
        <f>+'[60]EPS MUESTRA'!CP7</f>
        <v>1.1242742299999999</v>
      </c>
      <c r="CO21" s="518">
        <f>+'[60]EPS MUESTRA'!CQ7</f>
        <v>0</v>
      </c>
      <c r="CP21" s="518">
        <f>+'[60]EPS MUESTRA'!CR7</f>
        <v>2.4568325099999999</v>
      </c>
      <c r="CQ21" s="518">
        <f>+'[60]EPS MUESTRA'!CS7</f>
        <v>1.6250591699999999</v>
      </c>
      <c r="CR21" s="518">
        <f>+'[60]EPS MUESTRA'!CT7</f>
        <v>1.4446504600000001</v>
      </c>
      <c r="CS21" s="518">
        <f>+'[60]EPS MUESTRA'!CU7</f>
        <v>0.93796391000000001</v>
      </c>
      <c r="CT21" s="518">
        <f>+'[60]EPS MUESTRA'!CV7</f>
        <v>0.64367534999999998</v>
      </c>
      <c r="CU21" s="518">
        <f t="shared" si="6"/>
        <v>14.500834870000002</v>
      </c>
      <c r="CV21" s="519"/>
      <c r="CW21" s="518">
        <f>+'[60]EPS MUESTRA'!CW7</f>
        <v>2.6673434900000004</v>
      </c>
      <c r="CX21" s="518">
        <f>+'[60]EPS MUESTRA'!CX7</f>
        <v>0</v>
      </c>
      <c r="CY21" s="518">
        <f>+'[60]EPS MUESTRA'!CY7</f>
        <v>0.31912754999999998</v>
      </c>
      <c r="CZ21" s="518">
        <f>+'[60]EPS MUESTRA'!CZ7</f>
        <v>0</v>
      </c>
      <c r="DA21" s="518">
        <f>+'[60]EPS MUESTRA'!DA7</f>
        <v>0.30135498999999999</v>
      </c>
      <c r="DB21" s="518">
        <f>+'[60]EPS MUESTRA'!DB7</f>
        <v>0.54131778000000008</v>
      </c>
      <c r="DC21" s="518">
        <f>+'[60]EPS MUESTRA'!DC7</f>
        <v>2.85829493</v>
      </c>
      <c r="DD21" s="518">
        <f>+'[60]EPS MUESTRA'!DD7</f>
        <v>0</v>
      </c>
      <c r="DE21" s="518">
        <f>+'[60]EPS MUESTRA'!DE7</f>
        <v>0</v>
      </c>
      <c r="DF21" s="518">
        <f>+'[60]EPS MUESTRA'!DF7</f>
        <v>0</v>
      </c>
      <c r="DG21" s="518">
        <f>+'[60]EPS MUESTRA'!DG7</f>
        <v>0.3</v>
      </c>
      <c r="DH21" s="518">
        <f>+'[60]EPS MUESTRA'!DH7</f>
        <v>0</v>
      </c>
      <c r="DI21" s="518">
        <f t="shared" si="7"/>
        <v>6.9874387400000009</v>
      </c>
      <c r="DJ21" s="519"/>
      <c r="DK21" s="518">
        <f>+'[60]EPS MUESTRA'!DI7</f>
        <v>0</v>
      </c>
      <c r="DL21" s="518">
        <f>+'[60]EPS MUESTRA'!DJ7</f>
        <v>0</v>
      </c>
      <c r="DM21" s="518">
        <f>+'[60]EPS MUESTRA'!DK7</f>
        <v>3.3318232499999993</v>
      </c>
      <c r="DN21" s="518">
        <f>+'[60]EPS MUESTRA'!DL7</f>
        <v>0</v>
      </c>
      <c r="DO21" s="518">
        <f>+'[60]EPS MUESTRA'!DM7</f>
        <v>0.24936472000000001</v>
      </c>
      <c r="DP21" s="518">
        <f>+'[60]EPS MUESTRA'!DN7</f>
        <v>2.8373730800000003</v>
      </c>
      <c r="DQ21" s="518">
        <f>+'[60]EPS MUESTRA'!DO7</f>
        <v>0</v>
      </c>
      <c r="DR21" s="518">
        <f>+'[60]EPS MUESTRA'!DP7</f>
        <v>0.59498456999999993</v>
      </c>
      <c r="DS21" s="518">
        <f>+'[60]EPS MUESTRA'!DQ7</f>
        <v>0</v>
      </c>
      <c r="DT21" s="518">
        <f>+'[60]EPS MUESTRA'!DR7</f>
        <v>0</v>
      </c>
      <c r="DU21" s="518">
        <f>+'[60]EPS MUESTRA'!DS7</f>
        <v>1.24725507</v>
      </c>
      <c r="DV21" s="518">
        <f>+'[60]EPS MUESTRA'!DT7</f>
        <v>1.4642495900000001</v>
      </c>
      <c r="DW21" s="518">
        <f t="shared" si="8"/>
        <v>9.7250502799999996</v>
      </c>
      <c r="DX21" s="519"/>
      <c r="DY21" s="518">
        <f>+'[60]EPS MUESTRA'!DU7</f>
        <v>2.0008779199999998</v>
      </c>
      <c r="DZ21" s="518">
        <f>+'[60]EPS MUESTRA'!DV7</f>
        <v>16.196471300000002</v>
      </c>
      <c r="EA21" s="518">
        <f>+'[60]EPS MUESTRA'!DW7</f>
        <v>0</v>
      </c>
      <c r="EB21" s="518">
        <f>+'[60]EPS MUESTRA'!DX7</f>
        <v>0</v>
      </c>
      <c r="EC21" s="518">
        <f>+'[60]EPS MUESTRA'!DY7</f>
        <v>0.90073134999999993</v>
      </c>
      <c r="ED21" s="518">
        <f>+'[60]EPS MUESTRA'!DZ7</f>
        <v>2.40496511</v>
      </c>
      <c r="EE21" s="518">
        <f>+'[60]EPS MUESTRA'!EA7</f>
        <v>1.4441219599999999</v>
      </c>
      <c r="EF21" s="518">
        <f>+'[60]EPS MUESTRA'!EB7</f>
        <v>0</v>
      </c>
      <c r="EG21" s="518">
        <f>+'[60]EPS MUESTRA'!EC7</f>
        <v>0.79120862000000003</v>
      </c>
      <c r="EH21" s="518">
        <f>+'[60]EPS MUESTRA'!ED7</f>
        <v>0</v>
      </c>
      <c r="EI21" s="518">
        <f>+'[60]EPS MUESTRA'!EE7</f>
        <v>4.3275620999999997</v>
      </c>
      <c r="EJ21" s="518">
        <f>+'[60]EPS MUESTRA'!EF7</f>
        <v>4.2023993200000005</v>
      </c>
      <c r="EK21" s="518">
        <f t="shared" si="9"/>
        <v>32.268337680000002</v>
      </c>
      <c r="EL21" s="519"/>
      <c r="EM21" s="518">
        <f>+'[60]EPS MUESTRA'!EG7</f>
        <v>5.4186396299999995</v>
      </c>
      <c r="EN21" s="518">
        <f>+'[60]EPS MUESTRA'!EH7</f>
        <v>0</v>
      </c>
      <c r="EO21" s="518">
        <f>+'[60]EPS MUESTRA'!EI7</f>
        <v>6.7758508000000006</v>
      </c>
      <c r="EP21" s="518">
        <f>+'[60]EPS MUESTRA'!EJ7</f>
        <v>3.0533540600000002</v>
      </c>
      <c r="EQ21" s="518">
        <f>+'[60]EPS MUESTRA'!EK7</f>
        <v>2.2453863900000002</v>
      </c>
      <c r="ER21" s="518">
        <f>+'[60]EPS MUESTRA'!EL7</f>
        <v>6.2786678600000005</v>
      </c>
      <c r="ES21" s="518">
        <f>+'[60]EPS MUESTRA'!EM7</f>
        <v>2.9890117799999998</v>
      </c>
      <c r="ET21" s="518">
        <f>+'[60]EPS MUESTRA'!EN7</f>
        <v>5.54743941</v>
      </c>
      <c r="EU21" s="518">
        <f>+'[60]EPS MUESTRA'!EO7</f>
        <v>4.5202882300000002</v>
      </c>
      <c r="EV21" s="518">
        <f>+'[60]EPS MUESTRA'!EP7</f>
        <v>3.4641994700000001</v>
      </c>
      <c r="EW21" s="518">
        <f>+'[60]EPS MUESTRA'!EQ7</f>
        <v>5.7152181999999989</v>
      </c>
      <c r="EX21" s="518">
        <f>+'[60]EPS MUESTRA'!ER7</f>
        <v>9.273857020000003</v>
      </c>
      <c r="EY21" s="518">
        <f t="shared" si="10"/>
        <v>55.281912849999991</v>
      </c>
      <c r="EZ21" s="519"/>
      <c r="FA21" s="518">
        <f>+'[60]EPS MUESTRA'!ES7</f>
        <v>4.1922258900000005</v>
      </c>
      <c r="FB21" s="518">
        <f>+'[60]EPS MUESTRA'!ET7</f>
        <v>2.5354630499999997</v>
      </c>
      <c r="FC21" s="518">
        <f>+'[60]EPS MUESTRA'!EU7</f>
        <v>11.04950938</v>
      </c>
      <c r="FD21" s="518">
        <f>+'[60]EPS MUESTRA'!EV7</f>
        <v>0</v>
      </c>
      <c r="FE21" s="518">
        <f>+'[60]EPS MUESTRA'!EW7</f>
        <v>2.3323021900000001</v>
      </c>
      <c r="FF21" s="518">
        <f>+'[60]EPS MUESTRA'!EX7</f>
        <v>3.0313572</v>
      </c>
      <c r="FG21" s="518">
        <f>+'[60]EPS MUESTRA'!EY7</f>
        <v>2.5200793699999999</v>
      </c>
      <c r="FH21" s="518">
        <f>+'[60]EPS MUESTRA'!EZ7</f>
        <v>0</v>
      </c>
      <c r="FI21" s="518">
        <f>+'[60]EPS MUESTRA'!FA7</f>
        <v>3.0763643599999999</v>
      </c>
      <c r="FJ21" s="518">
        <f>+'[60]EPS MUESTRA'!FB7</f>
        <v>1.55678998</v>
      </c>
      <c r="FK21" s="518">
        <f>+'[60]EPS MUESTRA'!FC7</f>
        <v>0</v>
      </c>
      <c r="FL21" s="518">
        <f>+'[60]EPS MUESTRA'!FD7</f>
        <v>22.36444148</v>
      </c>
      <c r="FM21" s="518">
        <f t="shared" si="11"/>
        <v>52.658532899999997</v>
      </c>
    </row>
    <row r="22" spans="2:169" ht="15.75" x14ac:dyDescent="0.25">
      <c r="B22" s="696" t="s">
        <v>33</v>
      </c>
      <c r="C22" s="518">
        <f>+'[60]EPS MUESTRA'!Q8</f>
        <v>2.9158871099999994</v>
      </c>
      <c r="D22" s="518">
        <f>+'[60]EPS MUESTRA'!R8</f>
        <v>0</v>
      </c>
      <c r="E22" s="518">
        <f>+'[60]EPS MUESTRA'!S8</f>
        <v>0</v>
      </c>
      <c r="F22" s="518">
        <f>+'[60]EPS MUESTRA'!T8</f>
        <v>0</v>
      </c>
      <c r="G22" s="518">
        <f>+'[60]EPS MUESTRA'!U8</f>
        <v>0</v>
      </c>
      <c r="H22" s="518">
        <f>+'[60]EPS MUESTRA'!V8</f>
        <v>2.50291117</v>
      </c>
      <c r="I22" s="518">
        <f>+'[60]EPS MUESTRA'!W8</f>
        <v>0</v>
      </c>
      <c r="J22" s="518">
        <f>+'[60]EPS MUESTRA'!X8</f>
        <v>0</v>
      </c>
      <c r="K22" s="518">
        <f>+'[60]EPS MUESTRA'!Y8</f>
        <v>2.38848605</v>
      </c>
      <c r="L22" s="518">
        <f>+'[60]EPS MUESTRA'!Z8</f>
        <v>0</v>
      </c>
      <c r="M22" s="518">
        <f>+'[60]EPS MUESTRA'!AA8</f>
        <v>0</v>
      </c>
      <c r="N22" s="518">
        <f>+'[60]EPS MUESTRA'!AB8</f>
        <v>5.4718911599999993</v>
      </c>
      <c r="O22" s="518">
        <f t="shared" si="0"/>
        <v>13.279175489999998</v>
      </c>
      <c r="P22" s="519"/>
      <c r="Q22" s="518">
        <f>+'[60]EPS MUESTRA'!AC8</f>
        <v>0</v>
      </c>
      <c r="R22" s="518">
        <f>+'[60]EPS MUESTRA'!AD8</f>
        <v>1.8943629399999999</v>
      </c>
      <c r="S22" s="518">
        <f>+'[60]EPS MUESTRA'!AE8</f>
        <v>1.2635642899999999</v>
      </c>
      <c r="T22" s="518">
        <f>+'[60]EPS MUESTRA'!AF8</f>
        <v>0</v>
      </c>
      <c r="U22" s="518">
        <f>+'[60]EPS MUESTRA'!AG8</f>
        <v>0</v>
      </c>
      <c r="V22" s="518">
        <f>+'[60]EPS MUESTRA'!AH8</f>
        <v>0</v>
      </c>
      <c r="W22" s="518">
        <f>+'[60]EPS MUESTRA'!AI8</f>
        <v>2.0664141900000002</v>
      </c>
      <c r="X22" s="518">
        <f>+'[60]EPS MUESTRA'!AJ8</f>
        <v>0</v>
      </c>
      <c r="Y22" s="518">
        <f>+'[60]EPS MUESTRA'!AK8</f>
        <v>0</v>
      </c>
      <c r="Z22" s="518">
        <f>+'[60]EPS MUESTRA'!AL8</f>
        <v>0</v>
      </c>
      <c r="AA22" s="518">
        <f>+'[60]EPS MUESTRA'!AM8</f>
        <v>0</v>
      </c>
      <c r="AB22" s="518">
        <f>+'[60]EPS MUESTRA'!AN8</f>
        <v>2.4573946599999998</v>
      </c>
      <c r="AC22" s="518">
        <f t="shared" si="1"/>
        <v>7.6817360800000003</v>
      </c>
      <c r="AD22" s="519"/>
      <c r="AE22" s="518">
        <f>+'[60]EPS MUESTRA'!AO8</f>
        <v>0</v>
      </c>
      <c r="AF22" s="518">
        <f>+'[60]EPS MUESTRA'!AP8</f>
        <v>0</v>
      </c>
      <c r="AG22" s="518">
        <f>+'[60]EPS MUESTRA'!AQ8</f>
        <v>1.70163606</v>
      </c>
      <c r="AH22" s="518">
        <f>+'[60]EPS MUESTRA'!AR8</f>
        <v>0</v>
      </c>
      <c r="AI22" s="518">
        <f>+'[60]EPS MUESTRA'!AS8</f>
        <v>0</v>
      </c>
      <c r="AJ22" s="518">
        <f>+'[60]EPS MUESTRA'!AT8</f>
        <v>0</v>
      </c>
      <c r="AK22" s="518">
        <f>+'[60]EPS MUESTRA'!AU8</f>
        <v>0.83759748999999994</v>
      </c>
      <c r="AL22" s="518">
        <f>+'[60]EPS MUESTRA'!AV8</f>
        <v>0</v>
      </c>
      <c r="AM22" s="518">
        <f>+'[60]EPS MUESTRA'!AW8</f>
        <v>0</v>
      </c>
      <c r="AN22" s="518">
        <f>+'[60]EPS MUESTRA'!AX8</f>
        <v>0</v>
      </c>
      <c r="AO22" s="518">
        <f>+'[60]EPS MUESTRA'!AY8</f>
        <v>0</v>
      </c>
      <c r="AP22" s="518">
        <f>+'[60]EPS MUESTRA'!AZ8</f>
        <v>0</v>
      </c>
      <c r="AQ22" s="518">
        <f t="shared" si="2"/>
        <v>2.5392335500000001</v>
      </c>
      <c r="AR22" s="519"/>
      <c r="AS22" s="518">
        <f>+'[60]EPS MUESTRA'!BA8</f>
        <v>0</v>
      </c>
      <c r="AT22" s="518">
        <f>+'[60]EPS MUESTRA'!BB8</f>
        <v>0</v>
      </c>
      <c r="AU22" s="518">
        <f>+'[60]EPS MUESTRA'!BC8</f>
        <v>0</v>
      </c>
      <c r="AV22" s="518">
        <f>+'[60]EPS MUESTRA'!BD8</f>
        <v>0</v>
      </c>
      <c r="AW22" s="518">
        <f>+'[60]EPS MUESTRA'!BE8</f>
        <v>0</v>
      </c>
      <c r="AX22" s="518">
        <f>+'[60]EPS MUESTRA'!BF8</f>
        <v>0</v>
      </c>
      <c r="AY22" s="518">
        <f>+'[60]EPS MUESTRA'!BG8</f>
        <v>0</v>
      </c>
      <c r="AZ22" s="518">
        <f>+'[60]EPS MUESTRA'!BH8</f>
        <v>0</v>
      </c>
      <c r="BA22" s="518">
        <f>+'[60]EPS MUESTRA'!BI8</f>
        <v>0</v>
      </c>
      <c r="BB22" s="518">
        <f>+'[60]EPS MUESTRA'!BJ8</f>
        <v>0</v>
      </c>
      <c r="BC22" s="518">
        <f>+'[60]EPS MUESTRA'!BK8</f>
        <v>0</v>
      </c>
      <c r="BD22" s="518">
        <f>+'[60]EPS MUESTRA'!BL8</f>
        <v>0</v>
      </c>
      <c r="BE22" s="518">
        <f t="shared" si="3"/>
        <v>0</v>
      </c>
      <c r="BF22" s="519"/>
      <c r="BG22" s="518">
        <f>+'[60]EPS MUESTRA'!BM8</f>
        <v>0</v>
      </c>
      <c r="BH22" s="518">
        <f>+'[60]EPS MUESTRA'!BN8</f>
        <v>0</v>
      </c>
      <c r="BI22" s="518">
        <f>+'[60]EPS MUESTRA'!BO8</f>
        <v>0</v>
      </c>
      <c r="BJ22" s="518">
        <f>+'[60]EPS MUESTRA'!BP8</f>
        <v>0</v>
      </c>
      <c r="BK22" s="518">
        <f>+'[60]EPS MUESTRA'!BQ8</f>
        <v>0</v>
      </c>
      <c r="BL22" s="518">
        <f>+'[60]EPS MUESTRA'!BR8</f>
        <v>0</v>
      </c>
      <c r="BM22" s="518">
        <f>+'[60]EPS MUESTRA'!BS8</f>
        <v>0</v>
      </c>
      <c r="BN22" s="518">
        <f>+'[60]EPS MUESTRA'!BT8</f>
        <v>0</v>
      </c>
      <c r="BO22" s="518">
        <f>+'[60]EPS MUESTRA'!BU8</f>
        <v>0</v>
      </c>
      <c r="BP22" s="518">
        <f>+'[60]EPS MUESTRA'!BV8</f>
        <v>1.50613434</v>
      </c>
      <c r="BQ22" s="518">
        <f>+'[60]EPS MUESTRA'!BW8</f>
        <v>0</v>
      </c>
      <c r="BR22" s="518">
        <f>+'[60]EPS MUESTRA'!BX8</f>
        <v>0</v>
      </c>
      <c r="BS22" s="518">
        <f t="shared" si="4"/>
        <v>1.50613434</v>
      </c>
      <c r="BT22" s="519"/>
      <c r="BU22" s="518">
        <f>+'[60]EPS MUESTRA'!BY8</f>
        <v>0</v>
      </c>
      <c r="BV22" s="518">
        <f>+'[60]EPS MUESTRA'!BZ8</f>
        <v>0</v>
      </c>
      <c r="BW22" s="518">
        <f>+'[60]EPS MUESTRA'!CA8</f>
        <v>0</v>
      </c>
      <c r="BX22" s="518">
        <f>+'[60]EPS MUESTRA'!CB8</f>
        <v>0</v>
      </c>
      <c r="BY22" s="518">
        <f>+'[60]EPS MUESTRA'!CC8</f>
        <v>0</v>
      </c>
      <c r="BZ22" s="518">
        <f>+'[60]EPS MUESTRA'!CD8</f>
        <v>0</v>
      </c>
      <c r="CA22" s="518">
        <f>+'[60]EPS MUESTRA'!CE8</f>
        <v>0</v>
      </c>
      <c r="CB22" s="518">
        <f>+'[60]EPS MUESTRA'!CF8</f>
        <v>0</v>
      </c>
      <c r="CC22" s="518">
        <f>+'[60]EPS MUESTRA'!CG8</f>
        <v>0</v>
      </c>
      <c r="CD22" s="518">
        <f>+'[60]EPS MUESTRA'!CH8</f>
        <v>0</v>
      </c>
      <c r="CE22" s="518">
        <f>+'[60]EPS MUESTRA'!CI8</f>
        <v>0</v>
      </c>
      <c r="CF22" s="518">
        <f>+'[60]EPS MUESTRA'!CJ8</f>
        <v>0</v>
      </c>
      <c r="CG22" s="518">
        <f t="shared" si="5"/>
        <v>0</v>
      </c>
      <c r="CH22" s="519"/>
      <c r="CI22" s="518">
        <f>+'[60]EPS MUESTRA'!CK8</f>
        <v>0</v>
      </c>
      <c r="CJ22" s="518">
        <f>+'[60]EPS MUESTRA'!CL8</f>
        <v>0</v>
      </c>
      <c r="CK22" s="518">
        <f>+'[60]EPS MUESTRA'!CM8</f>
        <v>0</v>
      </c>
      <c r="CL22" s="518">
        <f>+'[60]EPS MUESTRA'!CN8</f>
        <v>0</v>
      </c>
      <c r="CM22" s="518">
        <f>+'[60]EPS MUESTRA'!CO8</f>
        <v>0</v>
      </c>
      <c r="CN22" s="518">
        <f>+'[60]EPS MUESTRA'!CP8</f>
        <v>0</v>
      </c>
      <c r="CO22" s="518">
        <f>+'[60]EPS MUESTRA'!CQ8</f>
        <v>0</v>
      </c>
      <c r="CP22" s="518">
        <f>+'[60]EPS MUESTRA'!CR8</f>
        <v>0</v>
      </c>
      <c r="CQ22" s="518">
        <f>+'[60]EPS MUESTRA'!CS8</f>
        <v>0</v>
      </c>
      <c r="CR22" s="518">
        <f>+'[60]EPS MUESTRA'!CT8</f>
        <v>0</v>
      </c>
      <c r="CS22" s="518">
        <f>+'[60]EPS MUESTRA'!CU8</f>
        <v>0</v>
      </c>
      <c r="CT22" s="518">
        <f>+'[60]EPS MUESTRA'!CV8</f>
        <v>0</v>
      </c>
      <c r="CU22" s="518">
        <f t="shared" si="6"/>
        <v>0</v>
      </c>
      <c r="CV22" s="519"/>
      <c r="CW22" s="518">
        <f>+'[60]EPS MUESTRA'!CW8</f>
        <v>0</v>
      </c>
      <c r="CX22" s="518">
        <f>+'[60]EPS MUESTRA'!CX8</f>
        <v>0</v>
      </c>
      <c r="CY22" s="518">
        <f>+'[60]EPS MUESTRA'!CY8</f>
        <v>0</v>
      </c>
      <c r="CZ22" s="518">
        <f>+'[60]EPS MUESTRA'!CZ8</f>
        <v>0</v>
      </c>
      <c r="DA22" s="518">
        <f>+'[60]EPS MUESTRA'!DA8</f>
        <v>0</v>
      </c>
      <c r="DB22" s="518">
        <f>+'[60]EPS MUESTRA'!DB8</f>
        <v>0</v>
      </c>
      <c r="DC22" s="518">
        <f>+'[60]EPS MUESTRA'!DC8</f>
        <v>0</v>
      </c>
      <c r="DD22" s="518">
        <f>+'[60]EPS MUESTRA'!DD8</f>
        <v>0</v>
      </c>
      <c r="DE22" s="518">
        <f>+'[60]EPS MUESTRA'!DE8</f>
        <v>0</v>
      </c>
      <c r="DF22" s="518">
        <f>+'[60]EPS MUESTRA'!DF8</f>
        <v>0</v>
      </c>
      <c r="DG22" s="518">
        <f>+'[60]EPS MUESTRA'!DG8</f>
        <v>0</v>
      </c>
      <c r="DH22" s="518">
        <f>+'[60]EPS MUESTRA'!DH8</f>
        <v>0</v>
      </c>
      <c r="DI22" s="518">
        <f t="shared" si="7"/>
        <v>0</v>
      </c>
      <c r="DJ22" s="519"/>
      <c r="DK22" s="518">
        <f>+'[60]EPS MUESTRA'!DI8</f>
        <v>0</v>
      </c>
      <c r="DL22" s="518">
        <f>+'[60]EPS MUESTRA'!DJ8</f>
        <v>0</v>
      </c>
      <c r="DM22" s="518">
        <f>+'[60]EPS MUESTRA'!DK8</f>
        <v>0</v>
      </c>
      <c r="DN22" s="518">
        <f>+'[60]EPS MUESTRA'!DL8</f>
        <v>0</v>
      </c>
      <c r="DO22" s="518">
        <f>+'[60]EPS MUESTRA'!DM8</f>
        <v>0</v>
      </c>
      <c r="DP22" s="518">
        <f>+'[60]EPS MUESTRA'!DN8</f>
        <v>0</v>
      </c>
      <c r="DQ22" s="518">
        <f>+'[60]EPS MUESTRA'!DO8</f>
        <v>0</v>
      </c>
      <c r="DR22" s="518">
        <f>+'[60]EPS MUESTRA'!DP8</f>
        <v>0</v>
      </c>
      <c r="DS22" s="518">
        <f>+'[60]EPS MUESTRA'!DQ8</f>
        <v>5.6331440000000003E-2</v>
      </c>
      <c r="DT22" s="518">
        <f>+'[60]EPS MUESTRA'!DR8</f>
        <v>0</v>
      </c>
      <c r="DU22" s="518">
        <f>+'[60]EPS MUESTRA'!DS8</f>
        <v>0.17739920000000001</v>
      </c>
      <c r="DV22" s="518">
        <f>+'[60]EPS MUESTRA'!DT8</f>
        <v>0</v>
      </c>
      <c r="DW22" s="518">
        <f t="shared" si="8"/>
        <v>0.23373064000000002</v>
      </c>
      <c r="DX22" s="519"/>
      <c r="DY22" s="518">
        <f>+'[60]EPS MUESTRA'!DU8</f>
        <v>0</v>
      </c>
      <c r="DZ22" s="518">
        <f>+'[60]EPS MUESTRA'!DV8</f>
        <v>0</v>
      </c>
      <c r="EA22" s="518">
        <f>+'[60]EPS MUESTRA'!DW8</f>
        <v>0</v>
      </c>
      <c r="EB22" s="518">
        <f>+'[60]EPS MUESTRA'!DX8</f>
        <v>0</v>
      </c>
      <c r="EC22" s="518">
        <f>+'[60]EPS MUESTRA'!DY8</f>
        <v>0</v>
      </c>
      <c r="ED22" s="518">
        <f>+'[60]EPS MUESTRA'!DZ8</f>
        <v>16.100000000000001</v>
      </c>
      <c r="EE22" s="518">
        <f>+'[60]EPS MUESTRA'!EA8</f>
        <v>0</v>
      </c>
      <c r="EF22" s="518">
        <f>+'[60]EPS MUESTRA'!EB8</f>
        <v>0</v>
      </c>
      <c r="EG22" s="518">
        <f>+'[60]EPS MUESTRA'!EC8</f>
        <v>0</v>
      </c>
      <c r="EH22" s="518">
        <f>+'[60]EPS MUESTRA'!ED8</f>
        <v>0</v>
      </c>
      <c r="EI22" s="518">
        <f>+'[60]EPS MUESTRA'!EE8</f>
        <v>0</v>
      </c>
      <c r="EJ22" s="518">
        <f>+'[60]EPS MUESTRA'!EF8</f>
        <v>15.126832029999999</v>
      </c>
      <c r="EK22" s="518">
        <f t="shared" si="9"/>
        <v>31.226832030000001</v>
      </c>
      <c r="EL22" s="519"/>
      <c r="EM22" s="518">
        <f>+'[60]EPS MUESTRA'!EG8</f>
        <v>0</v>
      </c>
      <c r="EN22" s="518">
        <f>+'[60]EPS MUESTRA'!EH8</f>
        <v>0</v>
      </c>
      <c r="EO22" s="518">
        <f>+'[60]EPS MUESTRA'!EI8</f>
        <v>0</v>
      </c>
      <c r="EP22" s="518">
        <f>+'[60]EPS MUESTRA'!EJ8</f>
        <v>0</v>
      </c>
      <c r="EQ22" s="518">
        <f>+'[60]EPS MUESTRA'!EK8</f>
        <v>0</v>
      </c>
      <c r="ER22" s="518">
        <f>+'[60]EPS MUESTRA'!EL8</f>
        <v>0</v>
      </c>
      <c r="ES22" s="518">
        <f>+'[60]EPS MUESTRA'!EM8</f>
        <v>0</v>
      </c>
      <c r="ET22" s="518">
        <f>+'[60]EPS MUESTRA'!EN8</f>
        <v>0</v>
      </c>
      <c r="EU22" s="518">
        <f>+'[60]EPS MUESTRA'!EO8</f>
        <v>0</v>
      </c>
      <c r="EV22" s="518">
        <f>+'[60]EPS MUESTRA'!EP8</f>
        <v>0</v>
      </c>
      <c r="EW22" s="518">
        <f>+'[60]EPS MUESTRA'!EQ8</f>
        <v>0</v>
      </c>
      <c r="EX22" s="518">
        <f>+'[60]EPS MUESTRA'!ER8</f>
        <v>0</v>
      </c>
      <c r="EY22" s="518">
        <f t="shared" si="10"/>
        <v>0</v>
      </c>
      <c r="EZ22" s="519"/>
      <c r="FA22" s="518">
        <f>+'[60]EPS MUESTRA'!ES8</f>
        <v>0</v>
      </c>
      <c r="FB22" s="518">
        <f>+'[60]EPS MUESTRA'!ET8</f>
        <v>0</v>
      </c>
      <c r="FC22" s="518">
        <f>+'[60]EPS MUESTRA'!EU8</f>
        <v>0</v>
      </c>
      <c r="FD22" s="518">
        <f>+'[60]EPS MUESTRA'!EV8</f>
        <v>0</v>
      </c>
      <c r="FE22" s="518">
        <f>+'[60]EPS MUESTRA'!EW8</f>
        <v>7.7336232499999999</v>
      </c>
      <c r="FF22" s="518">
        <f>+'[60]EPS MUESTRA'!EX8</f>
        <v>0</v>
      </c>
      <c r="FG22" s="518">
        <f>+'[60]EPS MUESTRA'!EY8</f>
        <v>0</v>
      </c>
      <c r="FH22" s="518">
        <f>+'[60]EPS MUESTRA'!EZ8</f>
        <v>0</v>
      </c>
      <c r="FI22" s="518">
        <f>+'[60]EPS MUESTRA'!FA8</f>
        <v>0</v>
      </c>
      <c r="FJ22" s="518">
        <f>+'[60]EPS MUESTRA'!FB8</f>
        <v>12.759404419999999</v>
      </c>
      <c r="FK22" s="518">
        <f>+'[60]EPS MUESTRA'!FC8</f>
        <v>0</v>
      </c>
      <c r="FL22" s="518">
        <f>+'[60]EPS MUESTRA'!FD8</f>
        <v>0</v>
      </c>
      <c r="FM22" s="518">
        <f t="shared" si="11"/>
        <v>20.49302767</v>
      </c>
    </row>
    <row r="23" spans="2:169" ht="15.75" hidden="1" x14ac:dyDescent="0.25">
      <c r="B23" s="696" t="s">
        <v>34</v>
      </c>
      <c r="C23" s="518">
        <f>+'[60]EPS MUESTRA'!Q9</f>
        <v>0</v>
      </c>
      <c r="D23" s="518">
        <f>+'[60]EPS MUESTRA'!R9</f>
        <v>0</v>
      </c>
      <c r="E23" s="518">
        <f>+'[60]EPS MUESTRA'!S9</f>
        <v>0</v>
      </c>
      <c r="F23" s="518">
        <f>+'[60]EPS MUESTRA'!T9</f>
        <v>0</v>
      </c>
      <c r="G23" s="518">
        <f>+'[60]EPS MUESTRA'!U9</f>
        <v>0</v>
      </c>
      <c r="H23" s="518">
        <f>+'[60]EPS MUESTRA'!V9</f>
        <v>0</v>
      </c>
      <c r="I23" s="518">
        <f>+'[60]EPS MUESTRA'!W9</f>
        <v>0</v>
      </c>
      <c r="J23" s="518">
        <f>+'[60]EPS MUESTRA'!X9</f>
        <v>0</v>
      </c>
      <c r="K23" s="518">
        <f>+'[60]EPS MUESTRA'!Y9</f>
        <v>0</v>
      </c>
      <c r="L23" s="518">
        <f>+'[60]EPS MUESTRA'!Z9</f>
        <v>0</v>
      </c>
      <c r="M23" s="518">
        <f>+'[60]EPS MUESTRA'!AA9</f>
        <v>0</v>
      </c>
      <c r="N23" s="518">
        <f>+'[60]EPS MUESTRA'!AB9</f>
        <v>0</v>
      </c>
      <c r="O23" s="518">
        <f t="shared" si="0"/>
        <v>0</v>
      </c>
      <c r="P23" s="519"/>
      <c r="Q23" s="518">
        <f>+'[60]EPS MUESTRA'!AC9</f>
        <v>0</v>
      </c>
      <c r="R23" s="518">
        <f>+'[60]EPS MUESTRA'!AD9</f>
        <v>0</v>
      </c>
      <c r="S23" s="518">
        <f>+'[60]EPS MUESTRA'!AE9</f>
        <v>0</v>
      </c>
      <c r="T23" s="518">
        <f>+'[60]EPS MUESTRA'!AF9</f>
        <v>0</v>
      </c>
      <c r="U23" s="518">
        <f>+'[60]EPS MUESTRA'!AG9</f>
        <v>0</v>
      </c>
      <c r="V23" s="518">
        <f>+'[60]EPS MUESTRA'!AH9</f>
        <v>0</v>
      </c>
      <c r="W23" s="518">
        <f>+'[60]EPS MUESTRA'!AI9</f>
        <v>0</v>
      </c>
      <c r="X23" s="518">
        <f>+'[60]EPS MUESTRA'!AJ9</f>
        <v>0</v>
      </c>
      <c r="Y23" s="518">
        <f>+'[60]EPS MUESTRA'!AK9</f>
        <v>0</v>
      </c>
      <c r="Z23" s="518">
        <f>+'[60]EPS MUESTRA'!AL9</f>
        <v>0</v>
      </c>
      <c r="AA23" s="518">
        <f>+'[60]EPS MUESTRA'!AM9</f>
        <v>0</v>
      </c>
      <c r="AB23" s="518">
        <f>+'[60]EPS MUESTRA'!AN9</f>
        <v>0</v>
      </c>
      <c r="AC23" s="518">
        <f t="shared" si="1"/>
        <v>0</v>
      </c>
      <c r="AD23" s="519"/>
      <c r="AE23" s="518">
        <f>+'[60]EPS MUESTRA'!AO9</f>
        <v>0</v>
      </c>
      <c r="AF23" s="518">
        <f>+'[60]EPS MUESTRA'!AP9</f>
        <v>0</v>
      </c>
      <c r="AG23" s="518">
        <f>+'[60]EPS MUESTRA'!AQ9</f>
        <v>0</v>
      </c>
      <c r="AH23" s="518">
        <f>+'[60]EPS MUESTRA'!AR9</f>
        <v>0</v>
      </c>
      <c r="AI23" s="518">
        <f>+'[60]EPS MUESTRA'!AS9</f>
        <v>0</v>
      </c>
      <c r="AJ23" s="518">
        <f>+'[60]EPS MUESTRA'!AT9</f>
        <v>0</v>
      </c>
      <c r="AK23" s="518">
        <f>+'[60]EPS MUESTRA'!AU9</f>
        <v>0</v>
      </c>
      <c r="AL23" s="518">
        <f>+'[60]EPS MUESTRA'!AV9</f>
        <v>0</v>
      </c>
      <c r="AM23" s="518">
        <f>+'[60]EPS MUESTRA'!AW9</f>
        <v>0</v>
      </c>
      <c r="AN23" s="518">
        <f>+'[60]EPS MUESTRA'!AX9</f>
        <v>0</v>
      </c>
      <c r="AO23" s="518">
        <f>+'[60]EPS MUESTRA'!AY9</f>
        <v>0</v>
      </c>
      <c r="AP23" s="518">
        <f>+'[60]EPS MUESTRA'!AZ9</f>
        <v>0</v>
      </c>
      <c r="AQ23" s="518">
        <f t="shared" si="2"/>
        <v>0</v>
      </c>
      <c r="AR23" s="519"/>
      <c r="AS23" s="518">
        <f>+'[60]EPS MUESTRA'!BA9</f>
        <v>0</v>
      </c>
      <c r="AT23" s="518">
        <f>+'[60]EPS MUESTRA'!BB9</f>
        <v>0</v>
      </c>
      <c r="AU23" s="518">
        <f>+'[60]EPS MUESTRA'!BC9</f>
        <v>0</v>
      </c>
      <c r="AV23" s="518">
        <f>+'[60]EPS MUESTRA'!BD9</f>
        <v>0</v>
      </c>
      <c r="AW23" s="518">
        <f>+'[60]EPS MUESTRA'!BE9</f>
        <v>0</v>
      </c>
      <c r="AX23" s="518">
        <f>+'[60]EPS MUESTRA'!BF9</f>
        <v>0</v>
      </c>
      <c r="AY23" s="518">
        <f>+'[60]EPS MUESTRA'!BG9</f>
        <v>0</v>
      </c>
      <c r="AZ23" s="518">
        <f>+'[60]EPS MUESTRA'!BH9</f>
        <v>0</v>
      </c>
      <c r="BA23" s="518">
        <f>+'[60]EPS MUESTRA'!BI9</f>
        <v>0</v>
      </c>
      <c r="BB23" s="518">
        <f>+'[60]EPS MUESTRA'!BJ9</f>
        <v>0</v>
      </c>
      <c r="BC23" s="518">
        <f>+'[60]EPS MUESTRA'!BK9</f>
        <v>0</v>
      </c>
      <c r="BD23" s="518">
        <f>+'[60]EPS MUESTRA'!BL9</f>
        <v>0</v>
      </c>
      <c r="BE23" s="518">
        <f t="shared" si="3"/>
        <v>0</v>
      </c>
      <c r="BF23" s="519"/>
      <c r="BG23" s="518">
        <f>+'[60]EPS MUESTRA'!BM9</f>
        <v>0</v>
      </c>
      <c r="BH23" s="518">
        <f>+'[60]EPS MUESTRA'!BN9</f>
        <v>0</v>
      </c>
      <c r="BI23" s="518">
        <f>+'[60]EPS MUESTRA'!BO9</f>
        <v>0</v>
      </c>
      <c r="BJ23" s="518">
        <f>+'[60]EPS MUESTRA'!BP9</f>
        <v>0</v>
      </c>
      <c r="BK23" s="518">
        <f>+'[60]EPS MUESTRA'!BQ9</f>
        <v>0</v>
      </c>
      <c r="BL23" s="518">
        <f>+'[60]EPS MUESTRA'!BR9</f>
        <v>0</v>
      </c>
      <c r="BM23" s="518">
        <f>+'[60]EPS MUESTRA'!BS9</f>
        <v>0</v>
      </c>
      <c r="BN23" s="518">
        <f>+'[60]EPS MUESTRA'!BT9</f>
        <v>0</v>
      </c>
      <c r="BO23" s="518">
        <f>+'[60]EPS MUESTRA'!BU9</f>
        <v>0</v>
      </c>
      <c r="BP23" s="518">
        <f>+'[60]EPS MUESTRA'!BV9</f>
        <v>0</v>
      </c>
      <c r="BQ23" s="518">
        <f>+'[60]EPS MUESTRA'!BW9</f>
        <v>0</v>
      </c>
      <c r="BR23" s="518">
        <f>+'[60]EPS MUESTRA'!BX9</f>
        <v>0</v>
      </c>
      <c r="BS23" s="518">
        <f t="shared" si="4"/>
        <v>0</v>
      </c>
      <c r="BT23" s="519"/>
      <c r="BU23" s="518">
        <f>+'[60]EPS MUESTRA'!BY9</f>
        <v>0</v>
      </c>
      <c r="BV23" s="518">
        <f>+'[60]EPS MUESTRA'!BZ9</f>
        <v>0</v>
      </c>
      <c r="BW23" s="518">
        <f>+'[60]EPS MUESTRA'!CA9</f>
        <v>0</v>
      </c>
      <c r="BX23" s="518">
        <f>+'[60]EPS MUESTRA'!CB9</f>
        <v>0</v>
      </c>
      <c r="BY23" s="518">
        <f>+'[60]EPS MUESTRA'!CC9</f>
        <v>0</v>
      </c>
      <c r="BZ23" s="518">
        <f>+'[60]EPS MUESTRA'!CD9</f>
        <v>0</v>
      </c>
      <c r="CA23" s="518">
        <f>+'[60]EPS MUESTRA'!CE9</f>
        <v>0</v>
      </c>
      <c r="CB23" s="518">
        <f>+'[60]EPS MUESTRA'!CF9</f>
        <v>0</v>
      </c>
      <c r="CC23" s="518">
        <f>+'[60]EPS MUESTRA'!CG9</f>
        <v>0</v>
      </c>
      <c r="CD23" s="518">
        <f>+'[60]EPS MUESTRA'!CH9</f>
        <v>0</v>
      </c>
      <c r="CE23" s="518">
        <f>+'[60]EPS MUESTRA'!CI9</f>
        <v>0</v>
      </c>
      <c r="CF23" s="518">
        <f>+'[60]EPS MUESTRA'!CJ9</f>
        <v>0</v>
      </c>
      <c r="CG23" s="518">
        <f t="shared" si="5"/>
        <v>0</v>
      </c>
      <c r="CH23" s="519"/>
      <c r="CI23" s="518">
        <f>+'[60]EPS MUESTRA'!CK9</f>
        <v>0</v>
      </c>
      <c r="CJ23" s="518">
        <f>+'[60]EPS MUESTRA'!CL9</f>
        <v>0</v>
      </c>
      <c r="CK23" s="518">
        <f>+'[60]EPS MUESTRA'!CM9</f>
        <v>0</v>
      </c>
      <c r="CL23" s="518">
        <f>+'[60]EPS MUESTRA'!CN9</f>
        <v>0</v>
      </c>
      <c r="CM23" s="518">
        <f>+'[60]EPS MUESTRA'!CO9</f>
        <v>0</v>
      </c>
      <c r="CN23" s="518">
        <f>+'[60]EPS MUESTRA'!CP9</f>
        <v>0</v>
      </c>
      <c r="CO23" s="518">
        <f>+'[60]EPS MUESTRA'!CQ9</f>
        <v>0</v>
      </c>
      <c r="CP23" s="518">
        <f>+'[60]EPS MUESTRA'!CR9</f>
        <v>0</v>
      </c>
      <c r="CQ23" s="518">
        <f>+'[60]EPS MUESTRA'!CS9</f>
        <v>0</v>
      </c>
      <c r="CR23" s="518">
        <f>+'[60]EPS MUESTRA'!CT9</f>
        <v>0</v>
      </c>
      <c r="CS23" s="518">
        <f>+'[60]EPS MUESTRA'!CU9</f>
        <v>0</v>
      </c>
      <c r="CT23" s="518">
        <f>+'[60]EPS MUESTRA'!CV9</f>
        <v>0</v>
      </c>
      <c r="CU23" s="518">
        <f t="shared" si="6"/>
        <v>0</v>
      </c>
      <c r="CV23" s="519"/>
      <c r="CW23" s="518">
        <f>+'[60]EPS MUESTRA'!CW9</f>
        <v>0</v>
      </c>
      <c r="CX23" s="518">
        <f>+'[60]EPS MUESTRA'!CX9</f>
        <v>0</v>
      </c>
      <c r="CY23" s="518">
        <f>+'[60]EPS MUESTRA'!CY9</f>
        <v>0</v>
      </c>
      <c r="CZ23" s="518">
        <f>+'[60]EPS MUESTRA'!CZ9</f>
        <v>0</v>
      </c>
      <c r="DA23" s="518">
        <f>+'[60]EPS MUESTRA'!DA9</f>
        <v>0</v>
      </c>
      <c r="DB23" s="518">
        <f>+'[60]EPS MUESTRA'!DB9</f>
        <v>0</v>
      </c>
      <c r="DC23" s="518">
        <f>+'[60]EPS MUESTRA'!DC9</f>
        <v>0</v>
      </c>
      <c r="DD23" s="518">
        <f>+'[60]EPS MUESTRA'!DD9</f>
        <v>0</v>
      </c>
      <c r="DE23" s="518">
        <f>+'[60]EPS MUESTRA'!DE9</f>
        <v>0</v>
      </c>
      <c r="DF23" s="518">
        <f>+'[60]EPS MUESTRA'!DF9</f>
        <v>0</v>
      </c>
      <c r="DG23" s="518">
        <f>+'[60]EPS MUESTRA'!DG9</f>
        <v>0</v>
      </c>
      <c r="DH23" s="518">
        <f>+'[60]EPS MUESTRA'!DH9</f>
        <v>0.16500000000000001</v>
      </c>
      <c r="DI23" s="518">
        <f t="shared" si="7"/>
        <v>0.16500000000000001</v>
      </c>
      <c r="DJ23" s="519"/>
      <c r="DK23" s="518">
        <f>+'[60]EPS MUESTRA'!DI9</f>
        <v>0</v>
      </c>
      <c r="DL23" s="518">
        <f>+'[60]EPS MUESTRA'!DJ9</f>
        <v>0</v>
      </c>
      <c r="DM23" s="518">
        <f>+'[60]EPS MUESTRA'!DK9</f>
        <v>0</v>
      </c>
      <c r="DN23" s="518">
        <f>+'[60]EPS MUESTRA'!DL9</f>
        <v>0</v>
      </c>
      <c r="DO23" s="518">
        <f>+'[60]EPS MUESTRA'!DM9</f>
        <v>0</v>
      </c>
      <c r="DP23" s="518">
        <f>+'[60]EPS MUESTRA'!DN9</f>
        <v>0</v>
      </c>
      <c r="DQ23" s="518">
        <f>+'[60]EPS MUESTRA'!DO9</f>
        <v>0</v>
      </c>
      <c r="DR23" s="518">
        <f>+'[60]EPS MUESTRA'!DP9</f>
        <v>0</v>
      </c>
      <c r="DS23" s="518">
        <f>+'[60]EPS MUESTRA'!DQ9</f>
        <v>0</v>
      </c>
      <c r="DT23" s="518">
        <f>+'[60]EPS MUESTRA'!DR9</f>
        <v>0</v>
      </c>
      <c r="DU23" s="518">
        <f>+'[60]EPS MUESTRA'!DS9</f>
        <v>0</v>
      </c>
      <c r="DV23" s="518">
        <f>+'[60]EPS MUESTRA'!DT9</f>
        <v>0</v>
      </c>
      <c r="DW23" s="518">
        <f t="shared" si="8"/>
        <v>0</v>
      </c>
      <c r="DX23" s="519"/>
      <c r="DY23" s="518">
        <f>+'[60]EPS MUESTRA'!DU9</f>
        <v>0</v>
      </c>
      <c r="DZ23" s="518">
        <f>+'[60]EPS MUESTRA'!DV9</f>
        <v>0</v>
      </c>
      <c r="EA23" s="518">
        <f>+'[60]EPS MUESTRA'!DW9</f>
        <v>8.6626880000000003E-2</v>
      </c>
      <c r="EB23" s="518">
        <f>+'[60]EPS MUESTRA'!DX9</f>
        <v>0</v>
      </c>
      <c r="EC23" s="518">
        <f>+'[60]EPS MUESTRA'!DY9</f>
        <v>0</v>
      </c>
      <c r="ED23" s="518">
        <f>+'[60]EPS MUESTRA'!DZ9</f>
        <v>0</v>
      </c>
      <c r="EE23" s="518">
        <f>+'[60]EPS MUESTRA'!EA9</f>
        <v>0</v>
      </c>
      <c r="EF23" s="518">
        <f>+'[60]EPS MUESTRA'!EB9</f>
        <v>0</v>
      </c>
      <c r="EG23" s="518">
        <f>+'[60]EPS MUESTRA'!EC9</f>
        <v>9.032438000000001E-2</v>
      </c>
      <c r="EH23" s="518">
        <f>+'[60]EPS MUESTRA'!ED9</f>
        <v>0</v>
      </c>
      <c r="EI23" s="518">
        <f>+'[60]EPS MUESTRA'!EE9</f>
        <v>8.597776E-2</v>
      </c>
      <c r="EJ23" s="518">
        <f>+'[60]EPS MUESTRA'!EF9</f>
        <v>0</v>
      </c>
      <c r="EK23" s="518">
        <f t="shared" si="9"/>
        <v>0.26292902000000001</v>
      </c>
      <c r="EL23" s="519"/>
      <c r="EM23" s="518">
        <f>+'[60]EPS MUESTRA'!EG9</f>
        <v>0</v>
      </c>
      <c r="EN23" s="518">
        <f>+'[60]EPS MUESTRA'!EH9</f>
        <v>0</v>
      </c>
      <c r="EO23" s="518">
        <f>+'[60]EPS MUESTRA'!EI9</f>
        <v>0</v>
      </c>
      <c r="EP23" s="518">
        <f>+'[60]EPS MUESTRA'!EJ9</f>
        <v>0</v>
      </c>
      <c r="EQ23" s="518">
        <f>+'[60]EPS MUESTRA'!EK9</f>
        <v>0</v>
      </c>
      <c r="ER23" s="518">
        <f>+'[60]EPS MUESTRA'!EL9</f>
        <v>0</v>
      </c>
      <c r="ES23" s="518">
        <f>+'[60]EPS MUESTRA'!EM9</f>
        <v>0</v>
      </c>
      <c r="ET23" s="518">
        <f>+'[60]EPS MUESTRA'!EN9</f>
        <v>0</v>
      </c>
      <c r="EU23" s="518">
        <f>+'[60]EPS MUESTRA'!EO9</f>
        <v>0</v>
      </c>
      <c r="EV23" s="518">
        <f>+'[60]EPS MUESTRA'!EP9</f>
        <v>0</v>
      </c>
      <c r="EW23" s="518">
        <f>+'[60]EPS MUESTRA'!EQ9</f>
        <v>0</v>
      </c>
      <c r="EX23" s="518">
        <f>+'[60]EPS MUESTRA'!ER9</f>
        <v>0</v>
      </c>
      <c r="EY23" s="518">
        <f t="shared" si="10"/>
        <v>0</v>
      </c>
      <c r="EZ23" s="519"/>
      <c r="FA23" s="518">
        <f>+'[60]EPS MUESTRA'!ES9</f>
        <v>0</v>
      </c>
      <c r="FB23" s="518">
        <f>+'[60]EPS MUESTRA'!ET9</f>
        <v>0</v>
      </c>
      <c r="FC23" s="518">
        <f>+'[60]EPS MUESTRA'!EU9</f>
        <v>0</v>
      </c>
      <c r="FD23" s="518">
        <f>+'[60]EPS MUESTRA'!EV9</f>
        <v>0</v>
      </c>
      <c r="FE23" s="518">
        <f>+'[60]EPS MUESTRA'!EW9</f>
        <v>0</v>
      </c>
      <c r="FF23" s="518">
        <f>+'[60]EPS MUESTRA'!EX9</f>
        <v>0</v>
      </c>
      <c r="FG23" s="518">
        <f>+'[60]EPS MUESTRA'!EY9</f>
        <v>0</v>
      </c>
      <c r="FH23" s="518">
        <f>+'[60]EPS MUESTRA'!EZ9</f>
        <v>0</v>
      </c>
      <c r="FI23" s="518">
        <f>+'[60]EPS MUESTRA'!FA9</f>
        <v>0</v>
      </c>
      <c r="FJ23" s="518">
        <f>+'[60]EPS MUESTRA'!FB9</f>
        <v>0</v>
      </c>
      <c r="FK23" s="518">
        <f>+'[60]EPS MUESTRA'!FC9</f>
        <v>0</v>
      </c>
      <c r="FL23" s="518">
        <f>+'[60]EPS MUESTRA'!FD9</f>
        <v>8.8573800000000008E-2</v>
      </c>
      <c r="FM23" s="518">
        <f t="shared" si="11"/>
        <v>8.8573800000000008E-2</v>
      </c>
    </row>
    <row r="24" spans="2:169" ht="17.100000000000001" hidden="1" customHeight="1" x14ac:dyDescent="0.25">
      <c r="B24" s="696" t="s">
        <v>35</v>
      </c>
      <c r="C24" s="518">
        <f>+'[60]EPS MUESTRA'!Q10</f>
        <v>0</v>
      </c>
      <c r="D24" s="518">
        <f>+'[60]EPS MUESTRA'!R10</f>
        <v>0</v>
      </c>
      <c r="E24" s="518">
        <f>+'[60]EPS MUESTRA'!S10</f>
        <v>0</v>
      </c>
      <c r="F24" s="518">
        <f>+'[60]EPS MUESTRA'!T10</f>
        <v>0</v>
      </c>
      <c r="G24" s="518">
        <f>+'[60]EPS MUESTRA'!U10</f>
        <v>0</v>
      </c>
      <c r="H24" s="518">
        <f>+'[60]EPS MUESTRA'!V10</f>
        <v>0</v>
      </c>
      <c r="I24" s="518">
        <f>+'[60]EPS MUESTRA'!W10</f>
        <v>0</v>
      </c>
      <c r="J24" s="518">
        <f>+'[60]EPS MUESTRA'!X10</f>
        <v>0</v>
      </c>
      <c r="K24" s="518">
        <f>+'[60]EPS MUESTRA'!Y10</f>
        <v>0</v>
      </c>
      <c r="L24" s="518">
        <f>+'[60]EPS MUESTRA'!Z10</f>
        <v>0</v>
      </c>
      <c r="M24" s="518">
        <f>+'[60]EPS MUESTRA'!AA10</f>
        <v>0</v>
      </c>
      <c r="N24" s="518">
        <f>+'[60]EPS MUESTRA'!AB10</f>
        <v>0</v>
      </c>
      <c r="O24" s="518">
        <f t="shared" si="0"/>
        <v>0</v>
      </c>
      <c r="P24" s="519"/>
      <c r="Q24" s="518">
        <f>+'[60]EPS MUESTRA'!AC10</f>
        <v>0</v>
      </c>
      <c r="R24" s="518">
        <f>+'[60]EPS MUESTRA'!AD10</f>
        <v>0</v>
      </c>
      <c r="S24" s="518">
        <f>+'[60]EPS MUESTRA'!AE10</f>
        <v>0</v>
      </c>
      <c r="T24" s="518">
        <f>+'[60]EPS MUESTRA'!AF10</f>
        <v>0</v>
      </c>
      <c r="U24" s="518">
        <f>+'[60]EPS MUESTRA'!AG10</f>
        <v>0</v>
      </c>
      <c r="V24" s="518">
        <f>+'[60]EPS MUESTRA'!AH10</f>
        <v>0</v>
      </c>
      <c r="W24" s="518">
        <f>+'[60]EPS MUESTRA'!AI10</f>
        <v>0</v>
      </c>
      <c r="X24" s="518">
        <f>+'[60]EPS MUESTRA'!AJ10</f>
        <v>0</v>
      </c>
      <c r="Y24" s="518">
        <f>+'[60]EPS MUESTRA'!AK10</f>
        <v>0</v>
      </c>
      <c r="Z24" s="518">
        <f>+'[60]EPS MUESTRA'!AL10</f>
        <v>0</v>
      </c>
      <c r="AA24" s="518">
        <f>+'[60]EPS MUESTRA'!AM10</f>
        <v>0</v>
      </c>
      <c r="AB24" s="518">
        <f>+'[60]EPS MUESTRA'!AN10</f>
        <v>0</v>
      </c>
      <c r="AC24" s="518">
        <f t="shared" si="1"/>
        <v>0</v>
      </c>
      <c r="AD24" s="519"/>
      <c r="AE24" s="518">
        <f>+'[60]EPS MUESTRA'!AO10</f>
        <v>0</v>
      </c>
      <c r="AF24" s="518">
        <f>+'[60]EPS MUESTRA'!AP10</f>
        <v>0</v>
      </c>
      <c r="AG24" s="518">
        <f>+'[60]EPS MUESTRA'!AQ10</f>
        <v>0</v>
      </c>
      <c r="AH24" s="518">
        <f>+'[60]EPS MUESTRA'!AR10</f>
        <v>0</v>
      </c>
      <c r="AI24" s="518">
        <f>+'[60]EPS MUESTRA'!AS10</f>
        <v>0</v>
      </c>
      <c r="AJ24" s="518">
        <f>+'[60]EPS MUESTRA'!AT10</f>
        <v>0</v>
      </c>
      <c r="AK24" s="518">
        <f>+'[60]EPS MUESTRA'!AU10</f>
        <v>0</v>
      </c>
      <c r="AL24" s="518">
        <f>+'[60]EPS MUESTRA'!AV10</f>
        <v>0</v>
      </c>
      <c r="AM24" s="518">
        <f>+'[60]EPS MUESTRA'!AW10</f>
        <v>0</v>
      </c>
      <c r="AN24" s="518">
        <f>+'[60]EPS MUESTRA'!AX10</f>
        <v>0</v>
      </c>
      <c r="AO24" s="518">
        <f>+'[60]EPS MUESTRA'!AY10</f>
        <v>0</v>
      </c>
      <c r="AP24" s="518">
        <f>+'[60]EPS MUESTRA'!AZ10</f>
        <v>0</v>
      </c>
      <c r="AQ24" s="518">
        <f t="shared" si="2"/>
        <v>0</v>
      </c>
      <c r="AR24" s="519"/>
      <c r="AS24" s="518">
        <f>+'[60]EPS MUESTRA'!BA10</f>
        <v>0</v>
      </c>
      <c r="AT24" s="518">
        <f>+'[60]EPS MUESTRA'!BB10</f>
        <v>0</v>
      </c>
      <c r="AU24" s="518">
        <f>+'[60]EPS MUESTRA'!BC10</f>
        <v>0</v>
      </c>
      <c r="AV24" s="518">
        <f>+'[60]EPS MUESTRA'!BD10</f>
        <v>0</v>
      </c>
      <c r="AW24" s="518">
        <f>+'[60]EPS MUESTRA'!BE10</f>
        <v>0</v>
      </c>
      <c r="AX24" s="518">
        <f>+'[60]EPS MUESTRA'!BF10</f>
        <v>0</v>
      </c>
      <c r="AY24" s="518">
        <f>+'[60]EPS MUESTRA'!BG10</f>
        <v>0</v>
      </c>
      <c r="AZ24" s="518">
        <f>+'[60]EPS MUESTRA'!BH10</f>
        <v>0</v>
      </c>
      <c r="BA24" s="518">
        <f>+'[60]EPS MUESTRA'!BI10</f>
        <v>0</v>
      </c>
      <c r="BB24" s="518">
        <f>+'[60]EPS MUESTRA'!BJ10</f>
        <v>0</v>
      </c>
      <c r="BC24" s="518">
        <f>+'[60]EPS MUESTRA'!BK10</f>
        <v>0</v>
      </c>
      <c r="BD24" s="518">
        <f>+'[60]EPS MUESTRA'!BL10</f>
        <v>0</v>
      </c>
      <c r="BE24" s="518">
        <f t="shared" si="3"/>
        <v>0</v>
      </c>
      <c r="BF24" s="519"/>
      <c r="BG24" s="518">
        <f>+'[60]EPS MUESTRA'!BM10</f>
        <v>0</v>
      </c>
      <c r="BH24" s="518">
        <f>+'[60]EPS MUESTRA'!BN10</f>
        <v>0</v>
      </c>
      <c r="BI24" s="518">
        <f>+'[60]EPS MUESTRA'!BO10</f>
        <v>0</v>
      </c>
      <c r="BJ24" s="518">
        <f>+'[60]EPS MUESTRA'!BP10</f>
        <v>0</v>
      </c>
      <c r="BK24" s="518">
        <f>+'[60]EPS MUESTRA'!BQ10</f>
        <v>0</v>
      </c>
      <c r="BL24" s="518">
        <f>+'[60]EPS MUESTRA'!BR10</f>
        <v>0</v>
      </c>
      <c r="BM24" s="518">
        <f>+'[60]EPS MUESTRA'!BS10</f>
        <v>0</v>
      </c>
      <c r="BN24" s="518">
        <f>+'[60]EPS MUESTRA'!BT10</f>
        <v>0</v>
      </c>
      <c r="BO24" s="518">
        <f>+'[60]EPS MUESTRA'!BU10</f>
        <v>0</v>
      </c>
      <c r="BP24" s="518">
        <f>+'[60]EPS MUESTRA'!BV10</f>
        <v>0</v>
      </c>
      <c r="BQ24" s="518">
        <f>+'[60]EPS MUESTRA'!BW10</f>
        <v>0</v>
      </c>
      <c r="BR24" s="518">
        <f>+'[60]EPS MUESTRA'!BX10</f>
        <v>0</v>
      </c>
      <c r="BS24" s="518">
        <f t="shared" si="4"/>
        <v>0</v>
      </c>
      <c r="BT24" s="519"/>
      <c r="BU24" s="518">
        <f>+'[60]EPS MUESTRA'!BY10</f>
        <v>0</v>
      </c>
      <c r="BV24" s="518">
        <f>+'[60]EPS MUESTRA'!BZ10</f>
        <v>0</v>
      </c>
      <c r="BW24" s="518">
        <f>+'[60]EPS MUESTRA'!CA10</f>
        <v>0</v>
      </c>
      <c r="BX24" s="518">
        <f>+'[60]EPS MUESTRA'!CB10</f>
        <v>0</v>
      </c>
      <c r="BY24" s="518">
        <f>+'[60]EPS MUESTRA'!CC10</f>
        <v>0</v>
      </c>
      <c r="BZ24" s="518">
        <f>+'[60]EPS MUESTRA'!CD10</f>
        <v>0</v>
      </c>
      <c r="CA24" s="518">
        <f>+'[60]EPS MUESTRA'!CE10</f>
        <v>0</v>
      </c>
      <c r="CB24" s="518">
        <f>+'[60]EPS MUESTRA'!CF10</f>
        <v>0</v>
      </c>
      <c r="CC24" s="518">
        <f>+'[60]EPS MUESTRA'!CG10</f>
        <v>0</v>
      </c>
      <c r="CD24" s="518">
        <f>+'[60]EPS MUESTRA'!CH10</f>
        <v>0</v>
      </c>
      <c r="CE24" s="518">
        <f>+'[60]EPS MUESTRA'!CI10</f>
        <v>0</v>
      </c>
      <c r="CF24" s="518">
        <f>+'[60]EPS MUESTRA'!CJ10</f>
        <v>0</v>
      </c>
      <c r="CG24" s="518">
        <f t="shared" si="5"/>
        <v>0</v>
      </c>
      <c r="CH24" s="519"/>
      <c r="CI24" s="518">
        <f>+'[60]EPS MUESTRA'!CK10</f>
        <v>0</v>
      </c>
      <c r="CJ24" s="518">
        <f>+'[60]EPS MUESTRA'!CL10</f>
        <v>0</v>
      </c>
      <c r="CK24" s="518">
        <f>+'[60]EPS MUESTRA'!CM10</f>
        <v>0</v>
      </c>
      <c r="CL24" s="518">
        <f>+'[60]EPS MUESTRA'!CN10</f>
        <v>0</v>
      </c>
      <c r="CM24" s="518">
        <f>+'[60]EPS MUESTRA'!CO10</f>
        <v>0</v>
      </c>
      <c r="CN24" s="518">
        <f>+'[60]EPS MUESTRA'!CP10</f>
        <v>0</v>
      </c>
      <c r="CO24" s="518">
        <f>+'[60]EPS MUESTRA'!CQ10</f>
        <v>0</v>
      </c>
      <c r="CP24" s="518">
        <f>+'[60]EPS MUESTRA'!CR10</f>
        <v>0</v>
      </c>
      <c r="CQ24" s="518">
        <f>+'[60]EPS MUESTRA'!CS10</f>
        <v>0</v>
      </c>
      <c r="CR24" s="518">
        <f>+'[60]EPS MUESTRA'!CT10</f>
        <v>0</v>
      </c>
      <c r="CS24" s="518">
        <f>+'[60]EPS MUESTRA'!CU10</f>
        <v>0</v>
      </c>
      <c r="CT24" s="518">
        <f>+'[60]EPS MUESTRA'!CV10</f>
        <v>0</v>
      </c>
      <c r="CU24" s="518">
        <f t="shared" si="6"/>
        <v>0</v>
      </c>
      <c r="CV24" s="519"/>
      <c r="CW24" s="518">
        <f>+'[60]EPS MUESTRA'!CW10</f>
        <v>0</v>
      </c>
      <c r="CX24" s="518">
        <f>+'[60]EPS MUESTRA'!CX10</f>
        <v>0</v>
      </c>
      <c r="CY24" s="518">
        <f>+'[60]EPS MUESTRA'!CY10</f>
        <v>0</v>
      </c>
      <c r="CZ24" s="518">
        <f>+'[60]EPS MUESTRA'!CZ10</f>
        <v>0</v>
      </c>
      <c r="DA24" s="518">
        <f>+'[60]EPS MUESTRA'!DA10</f>
        <v>0</v>
      </c>
      <c r="DB24" s="518">
        <f>+'[60]EPS MUESTRA'!DB10</f>
        <v>0</v>
      </c>
      <c r="DC24" s="518">
        <f>+'[60]EPS MUESTRA'!DC10</f>
        <v>0</v>
      </c>
      <c r="DD24" s="518">
        <f>+'[60]EPS MUESTRA'!DD10</f>
        <v>0</v>
      </c>
      <c r="DE24" s="518">
        <f>+'[60]EPS MUESTRA'!DE10</f>
        <v>0</v>
      </c>
      <c r="DF24" s="518">
        <f>+'[60]EPS MUESTRA'!DF10</f>
        <v>0</v>
      </c>
      <c r="DG24" s="518">
        <f>+'[60]EPS MUESTRA'!DG10</f>
        <v>0</v>
      </c>
      <c r="DH24" s="518">
        <f>+'[60]EPS MUESTRA'!DH10</f>
        <v>0</v>
      </c>
      <c r="DI24" s="518">
        <f t="shared" si="7"/>
        <v>0</v>
      </c>
      <c r="DJ24" s="519"/>
      <c r="DK24" s="518">
        <f>+'[60]EPS MUESTRA'!DI10</f>
        <v>0</v>
      </c>
      <c r="DL24" s="518">
        <f>+'[60]EPS MUESTRA'!DJ10</f>
        <v>0</v>
      </c>
      <c r="DM24" s="518">
        <f>+'[60]EPS MUESTRA'!DK10</f>
        <v>0</v>
      </c>
      <c r="DN24" s="518">
        <f>+'[60]EPS MUESTRA'!DL10</f>
        <v>0</v>
      </c>
      <c r="DO24" s="518">
        <f>+'[60]EPS MUESTRA'!DM10</f>
        <v>0</v>
      </c>
      <c r="DP24" s="518">
        <f>+'[60]EPS MUESTRA'!DN10</f>
        <v>0</v>
      </c>
      <c r="DQ24" s="518">
        <f>+'[60]EPS MUESTRA'!DO10</f>
        <v>0</v>
      </c>
      <c r="DR24" s="518">
        <f>+'[60]EPS MUESTRA'!DP10</f>
        <v>0</v>
      </c>
      <c r="DS24" s="518">
        <f>+'[60]EPS MUESTRA'!DQ10</f>
        <v>0</v>
      </c>
      <c r="DT24" s="518">
        <f>+'[60]EPS MUESTRA'!DR10</f>
        <v>0</v>
      </c>
      <c r="DU24" s="518">
        <f>+'[60]EPS MUESTRA'!DS10</f>
        <v>0</v>
      </c>
      <c r="DV24" s="518">
        <f>+'[60]EPS MUESTRA'!DT10</f>
        <v>0</v>
      </c>
      <c r="DW24" s="518">
        <f t="shared" si="8"/>
        <v>0</v>
      </c>
      <c r="DX24" s="519"/>
      <c r="DY24" s="518">
        <f>+'[60]EPS MUESTRA'!DU10</f>
        <v>0</v>
      </c>
      <c r="DZ24" s="518">
        <f>+'[60]EPS MUESTRA'!DV10</f>
        <v>0</v>
      </c>
      <c r="EA24" s="518">
        <f>+'[60]EPS MUESTRA'!DW10</f>
        <v>0</v>
      </c>
      <c r="EB24" s="518">
        <f>+'[60]EPS MUESTRA'!DX10</f>
        <v>0</v>
      </c>
      <c r="EC24" s="518">
        <f>+'[60]EPS MUESTRA'!DY10</f>
        <v>0</v>
      </c>
      <c r="ED24" s="518">
        <f>+'[60]EPS MUESTRA'!DZ10</f>
        <v>0</v>
      </c>
      <c r="EE24" s="518">
        <f>+'[60]EPS MUESTRA'!EA10</f>
        <v>0</v>
      </c>
      <c r="EF24" s="518">
        <f>+'[60]EPS MUESTRA'!EB10</f>
        <v>0</v>
      </c>
      <c r="EG24" s="518">
        <f>+'[60]EPS MUESTRA'!EC10</f>
        <v>0</v>
      </c>
      <c r="EH24" s="518">
        <f>+'[60]EPS MUESTRA'!ED10</f>
        <v>0</v>
      </c>
      <c r="EI24" s="518">
        <f>+'[60]EPS MUESTRA'!EE10</f>
        <v>0</v>
      </c>
      <c r="EJ24" s="518">
        <f>+'[60]EPS MUESTRA'!EF10</f>
        <v>0</v>
      </c>
      <c r="EK24" s="518">
        <f t="shared" si="9"/>
        <v>0</v>
      </c>
      <c r="EL24" s="519"/>
      <c r="EM24" s="518">
        <f>+'[60]EPS MUESTRA'!EG10</f>
        <v>0</v>
      </c>
      <c r="EN24" s="518">
        <f>+'[60]EPS MUESTRA'!EH10</f>
        <v>0</v>
      </c>
      <c r="EO24" s="518">
        <f>+'[60]EPS MUESTRA'!EI10</f>
        <v>0</v>
      </c>
      <c r="EP24" s="518">
        <f>+'[60]EPS MUESTRA'!EJ10</f>
        <v>0</v>
      </c>
      <c r="EQ24" s="518">
        <f>+'[60]EPS MUESTRA'!EK10</f>
        <v>0</v>
      </c>
      <c r="ER24" s="518">
        <f>+'[60]EPS MUESTRA'!EL10</f>
        <v>0</v>
      </c>
      <c r="ES24" s="518">
        <f>+'[60]EPS MUESTRA'!EM10</f>
        <v>0</v>
      </c>
      <c r="ET24" s="518">
        <f>+'[60]EPS MUESTRA'!EN10</f>
        <v>0</v>
      </c>
      <c r="EU24" s="518">
        <f>+'[60]EPS MUESTRA'!EO10</f>
        <v>0</v>
      </c>
      <c r="EV24" s="518">
        <f>+'[60]EPS MUESTRA'!EP10</f>
        <v>0</v>
      </c>
      <c r="EW24" s="518">
        <f>+'[60]EPS MUESTRA'!EQ10</f>
        <v>0</v>
      </c>
      <c r="EX24" s="518">
        <f>+'[60]EPS MUESTRA'!ER10</f>
        <v>0</v>
      </c>
      <c r="EY24" s="518">
        <f t="shared" si="10"/>
        <v>0</v>
      </c>
      <c r="EZ24" s="519"/>
      <c r="FA24" s="518">
        <f>+'[60]EPS MUESTRA'!ES10</f>
        <v>0</v>
      </c>
      <c r="FB24" s="518">
        <f>+'[60]EPS MUESTRA'!ET10</f>
        <v>0</v>
      </c>
      <c r="FC24" s="518">
        <f>+'[60]EPS MUESTRA'!EU10</f>
        <v>0</v>
      </c>
      <c r="FD24" s="518">
        <f>+'[60]EPS MUESTRA'!EV10</f>
        <v>0</v>
      </c>
      <c r="FE24" s="518">
        <f>+'[60]EPS MUESTRA'!EW10</f>
        <v>0</v>
      </c>
      <c r="FF24" s="518">
        <f>+'[60]EPS MUESTRA'!EX10</f>
        <v>0</v>
      </c>
      <c r="FG24" s="518">
        <f>+'[60]EPS MUESTRA'!EY10</f>
        <v>0</v>
      </c>
      <c r="FH24" s="518">
        <f>+'[60]EPS MUESTRA'!EZ10</f>
        <v>0</v>
      </c>
      <c r="FI24" s="518">
        <f>+'[60]EPS MUESTRA'!FA10</f>
        <v>0</v>
      </c>
      <c r="FJ24" s="518">
        <f>+'[60]EPS MUESTRA'!FB10</f>
        <v>0</v>
      </c>
      <c r="FK24" s="518">
        <f>+'[60]EPS MUESTRA'!FC10</f>
        <v>0</v>
      </c>
      <c r="FL24" s="518">
        <f>+'[60]EPS MUESTRA'!FD10</f>
        <v>0</v>
      </c>
      <c r="FM24" s="518">
        <f t="shared" si="11"/>
        <v>0</v>
      </c>
    </row>
    <row r="25" spans="2:169" ht="15.75" hidden="1" x14ac:dyDescent="0.25">
      <c r="B25" s="696" t="s">
        <v>36</v>
      </c>
      <c r="C25" s="518">
        <f>+'[60]EPS MUESTRA'!Q11</f>
        <v>0</v>
      </c>
      <c r="D25" s="518">
        <f>+'[60]EPS MUESTRA'!R11</f>
        <v>0</v>
      </c>
      <c r="E25" s="518">
        <f>+'[60]EPS MUESTRA'!S11</f>
        <v>0</v>
      </c>
      <c r="F25" s="518">
        <f>+'[60]EPS MUESTRA'!T11</f>
        <v>0</v>
      </c>
      <c r="G25" s="518">
        <f>+'[60]EPS MUESTRA'!U11</f>
        <v>0</v>
      </c>
      <c r="H25" s="518">
        <f>+'[60]EPS MUESTRA'!V11</f>
        <v>0</v>
      </c>
      <c r="I25" s="518">
        <f>+'[60]EPS MUESTRA'!W11</f>
        <v>0</v>
      </c>
      <c r="J25" s="518">
        <f>+'[60]EPS MUESTRA'!X11</f>
        <v>0</v>
      </c>
      <c r="K25" s="518">
        <f>+'[60]EPS MUESTRA'!Y11</f>
        <v>0</v>
      </c>
      <c r="L25" s="518">
        <f>+'[60]EPS MUESTRA'!Z11</f>
        <v>0</v>
      </c>
      <c r="M25" s="518">
        <f>+'[60]EPS MUESTRA'!AA11</f>
        <v>0</v>
      </c>
      <c r="N25" s="518">
        <f>+'[60]EPS MUESTRA'!AB11</f>
        <v>0</v>
      </c>
      <c r="O25" s="518">
        <f t="shared" si="0"/>
        <v>0</v>
      </c>
      <c r="P25" s="519"/>
      <c r="Q25" s="518">
        <f>+'[60]EPS MUESTRA'!AC11</f>
        <v>0</v>
      </c>
      <c r="R25" s="518">
        <f>+'[60]EPS MUESTRA'!AD11</f>
        <v>0</v>
      </c>
      <c r="S25" s="518">
        <f>+'[60]EPS MUESTRA'!AE11</f>
        <v>0</v>
      </c>
      <c r="T25" s="518">
        <f>+'[60]EPS MUESTRA'!AF11</f>
        <v>0</v>
      </c>
      <c r="U25" s="518">
        <f>+'[60]EPS MUESTRA'!AG11</f>
        <v>0</v>
      </c>
      <c r="V25" s="518">
        <f>+'[60]EPS MUESTRA'!AH11</f>
        <v>0</v>
      </c>
      <c r="W25" s="518">
        <f>+'[60]EPS MUESTRA'!AI11</f>
        <v>0</v>
      </c>
      <c r="X25" s="518">
        <f>+'[60]EPS MUESTRA'!AJ11</f>
        <v>0</v>
      </c>
      <c r="Y25" s="518">
        <f>+'[60]EPS MUESTRA'!AK11</f>
        <v>0</v>
      </c>
      <c r="Z25" s="518">
        <f>+'[60]EPS MUESTRA'!AL11</f>
        <v>0</v>
      </c>
      <c r="AA25" s="518">
        <f>+'[60]EPS MUESTRA'!AM11</f>
        <v>0</v>
      </c>
      <c r="AB25" s="518">
        <f>+'[60]EPS MUESTRA'!AN11</f>
        <v>0</v>
      </c>
      <c r="AC25" s="518">
        <f t="shared" si="1"/>
        <v>0</v>
      </c>
      <c r="AD25" s="519"/>
      <c r="AE25" s="518">
        <f>+'[60]EPS MUESTRA'!AO11</f>
        <v>0</v>
      </c>
      <c r="AF25" s="518">
        <f>+'[60]EPS MUESTRA'!AP11</f>
        <v>0</v>
      </c>
      <c r="AG25" s="518">
        <f>+'[60]EPS MUESTRA'!AQ11</f>
        <v>0</v>
      </c>
      <c r="AH25" s="518">
        <f>+'[60]EPS MUESTRA'!AR11</f>
        <v>0</v>
      </c>
      <c r="AI25" s="518">
        <f>+'[60]EPS MUESTRA'!AS11</f>
        <v>0</v>
      </c>
      <c r="AJ25" s="518">
        <f>+'[60]EPS MUESTRA'!AT11</f>
        <v>0</v>
      </c>
      <c r="AK25" s="518">
        <f>+'[60]EPS MUESTRA'!AU11</f>
        <v>0</v>
      </c>
      <c r="AL25" s="518">
        <f>+'[60]EPS MUESTRA'!AV11</f>
        <v>0</v>
      </c>
      <c r="AM25" s="518">
        <f>+'[60]EPS MUESTRA'!AW11</f>
        <v>0</v>
      </c>
      <c r="AN25" s="518">
        <f>+'[60]EPS MUESTRA'!AX11</f>
        <v>0</v>
      </c>
      <c r="AO25" s="518">
        <f>+'[60]EPS MUESTRA'!AY11</f>
        <v>0</v>
      </c>
      <c r="AP25" s="518">
        <f>+'[60]EPS MUESTRA'!AZ11</f>
        <v>0</v>
      </c>
      <c r="AQ25" s="518">
        <f t="shared" si="2"/>
        <v>0</v>
      </c>
      <c r="AR25" s="519"/>
      <c r="AS25" s="518">
        <f>+'[60]EPS MUESTRA'!BA11</f>
        <v>0</v>
      </c>
      <c r="AT25" s="518">
        <f>+'[60]EPS MUESTRA'!BB11</f>
        <v>0</v>
      </c>
      <c r="AU25" s="518">
        <f>+'[60]EPS MUESTRA'!BC11</f>
        <v>0</v>
      </c>
      <c r="AV25" s="518">
        <f>+'[60]EPS MUESTRA'!BD11</f>
        <v>0</v>
      </c>
      <c r="AW25" s="518">
        <f>+'[60]EPS MUESTRA'!BE11</f>
        <v>0</v>
      </c>
      <c r="AX25" s="518">
        <f>+'[60]EPS MUESTRA'!BF11</f>
        <v>0</v>
      </c>
      <c r="AY25" s="518">
        <f>+'[60]EPS MUESTRA'!BG11</f>
        <v>0</v>
      </c>
      <c r="AZ25" s="518">
        <f>+'[60]EPS MUESTRA'!BH11</f>
        <v>0</v>
      </c>
      <c r="BA25" s="518">
        <f>+'[60]EPS MUESTRA'!BI11</f>
        <v>0</v>
      </c>
      <c r="BB25" s="518">
        <f>+'[60]EPS MUESTRA'!BJ11</f>
        <v>0</v>
      </c>
      <c r="BC25" s="518">
        <f>+'[60]EPS MUESTRA'!BK11</f>
        <v>0</v>
      </c>
      <c r="BD25" s="518">
        <f>+'[60]EPS MUESTRA'!BL11</f>
        <v>0</v>
      </c>
      <c r="BE25" s="518">
        <f t="shared" si="3"/>
        <v>0</v>
      </c>
      <c r="BF25" s="519"/>
      <c r="BG25" s="518">
        <f>+'[60]EPS MUESTRA'!BM11</f>
        <v>0</v>
      </c>
      <c r="BH25" s="518">
        <f>+'[60]EPS MUESTRA'!BN11</f>
        <v>0</v>
      </c>
      <c r="BI25" s="518">
        <f>+'[60]EPS MUESTRA'!BO11</f>
        <v>0</v>
      </c>
      <c r="BJ25" s="518">
        <f>+'[60]EPS MUESTRA'!BP11</f>
        <v>0</v>
      </c>
      <c r="BK25" s="518">
        <f>+'[60]EPS MUESTRA'!BQ11</f>
        <v>0</v>
      </c>
      <c r="BL25" s="518">
        <f>+'[60]EPS MUESTRA'!BR11</f>
        <v>0</v>
      </c>
      <c r="BM25" s="518">
        <f>+'[60]EPS MUESTRA'!BS11</f>
        <v>0</v>
      </c>
      <c r="BN25" s="518">
        <f>+'[60]EPS MUESTRA'!BT11</f>
        <v>0</v>
      </c>
      <c r="BO25" s="518">
        <f>+'[60]EPS MUESTRA'!BU11</f>
        <v>0</v>
      </c>
      <c r="BP25" s="518">
        <f>+'[60]EPS MUESTRA'!BV11</f>
        <v>0</v>
      </c>
      <c r="BQ25" s="518">
        <f>+'[60]EPS MUESTRA'!BW11</f>
        <v>0</v>
      </c>
      <c r="BR25" s="518">
        <f>+'[60]EPS MUESTRA'!BX11</f>
        <v>0</v>
      </c>
      <c r="BS25" s="518">
        <f t="shared" si="4"/>
        <v>0</v>
      </c>
      <c r="BT25" s="519"/>
      <c r="BU25" s="518">
        <f>+'[60]EPS MUESTRA'!BY11</f>
        <v>0</v>
      </c>
      <c r="BV25" s="518">
        <f>+'[60]EPS MUESTRA'!BZ11</f>
        <v>0</v>
      </c>
      <c r="BW25" s="518">
        <f>+'[60]EPS MUESTRA'!CA11</f>
        <v>0</v>
      </c>
      <c r="BX25" s="518">
        <f>+'[60]EPS MUESTRA'!CB11</f>
        <v>0</v>
      </c>
      <c r="BY25" s="518">
        <f>+'[60]EPS MUESTRA'!CC11</f>
        <v>0</v>
      </c>
      <c r="BZ25" s="518">
        <f>+'[60]EPS MUESTRA'!CD11</f>
        <v>0</v>
      </c>
      <c r="CA25" s="518">
        <f>+'[60]EPS MUESTRA'!CE11</f>
        <v>0</v>
      </c>
      <c r="CB25" s="518">
        <f>+'[60]EPS MUESTRA'!CF11</f>
        <v>0</v>
      </c>
      <c r="CC25" s="518">
        <f>+'[60]EPS MUESTRA'!CG11</f>
        <v>0</v>
      </c>
      <c r="CD25" s="518">
        <f>+'[60]EPS MUESTRA'!CH11</f>
        <v>0</v>
      </c>
      <c r="CE25" s="518">
        <f>+'[60]EPS MUESTRA'!CI11</f>
        <v>0</v>
      </c>
      <c r="CF25" s="518">
        <f>+'[60]EPS MUESTRA'!CJ11</f>
        <v>0</v>
      </c>
      <c r="CG25" s="518">
        <f t="shared" si="5"/>
        <v>0</v>
      </c>
      <c r="CH25" s="519"/>
      <c r="CI25" s="518">
        <f>+'[60]EPS MUESTRA'!CK11</f>
        <v>0</v>
      </c>
      <c r="CJ25" s="518">
        <f>+'[60]EPS MUESTRA'!CL11</f>
        <v>0</v>
      </c>
      <c r="CK25" s="518">
        <f>+'[60]EPS MUESTRA'!CM11</f>
        <v>0</v>
      </c>
      <c r="CL25" s="518">
        <f>+'[60]EPS MUESTRA'!CN11</f>
        <v>0</v>
      </c>
      <c r="CM25" s="518">
        <f>+'[60]EPS MUESTRA'!CO11</f>
        <v>0</v>
      </c>
      <c r="CN25" s="518">
        <f>+'[60]EPS MUESTRA'!CP11</f>
        <v>0</v>
      </c>
      <c r="CO25" s="518">
        <f>+'[60]EPS MUESTRA'!CQ11</f>
        <v>0</v>
      </c>
      <c r="CP25" s="518">
        <f>+'[60]EPS MUESTRA'!CR11</f>
        <v>0</v>
      </c>
      <c r="CQ25" s="518">
        <f>+'[60]EPS MUESTRA'!CS11</f>
        <v>0</v>
      </c>
      <c r="CR25" s="518">
        <f>+'[60]EPS MUESTRA'!CT11</f>
        <v>0</v>
      </c>
      <c r="CS25" s="518">
        <f>+'[60]EPS MUESTRA'!CU11</f>
        <v>0</v>
      </c>
      <c r="CT25" s="518">
        <f>+'[60]EPS MUESTRA'!CV11</f>
        <v>0</v>
      </c>
      <c r="CU25" s="518">
        <f t="shared" si="6"/>
        <v>0</v>
      </c>
      <c r="CV25" s="519"/>
      <c r="CW25" s="518">
        <f>+'[60]EPS MUESTRA'!CW11</f>
        <v>0</v>
      </c>
      <c r="CX25" s="518">
        <f>+'[60]EPS MUESTRA'!CX11</f>
        <v>0</v>
      </c>
      <c r="CY25" s="518">
        <f>+'[60]EPS MUESTRA'!CY11</f>
        <v>0</v>
      </c>
      <c r="CZ25" s="518">
        <f>+'[60]EPS MUESTRA'!CZ11</f>
        <v>0</v>
      </c>
      <c r="DA25" s="518">
        <f>+'[60]EPS MUESTRA'!DA11</f>
        <v>0</v>
      </c>
      <c r="DB25" s="518">
        <f>+'[60]EPS MUESTRA'!DB11</f>
        <v>0</v>
      </c>
      <c r="DC25" s="518">
        <f>+'[60]EPS MUESTRA'!DC11</f>
        <v>0</v>
      </c>
      <c r="DD25" s="518">
        <f>+'[60]EPS MUESTRA'!DD11</f>
        <v>0</v>
      </c>
      <c r="DE25" s="518">
        <f>+'[60]EPS MUESTRA'!DE11</f>
        <v>0</v>
      </c>
      <c r="DF25" s="518">
        <f>+'[60]EPS MUESTRA'!DF11</f>
        <v>0</v>
      </c>
      <c r="DG25" s="518">
        <f>+'[60]EPS MUESTRA'!DG11</f>
        <v>0</v>
      </c>
      <c r="DH25" s="518">
        <f>+'[60]EPS MUESTRA'!DH11</f>
        <v>0</v>
      </c>
      <c r="DI25" s="518">
        <f t="shared" si="7"/>
        <v>0</v>
      </c>
      <c r="DJ25" s="519"/>
      <c r="DK25" s="518">
        <f>+'[60]EPS MUESTRA'!DI11</f>
        <v>0</v>
      </c>
      <c r="DL25" s="518">
        <f>+'[60]EPS MUESTRA'!DJ11</f>
        <v>0</v>
      </c>
      <c r="DM25" s="518">
        <f>+'[60]EPS MUESTRA'!DK11</f>
        <v>0</v>
      </c>
      <c r="DN25" s="518">
        <f>+'[60]EPS MUESTRA'!DL11</f>
        <v>0</v>
      </c>
      <c r="DO25" s="518">
        <f>+'[60]EPS MUESTRA'!DM11</f>
        <v>0</v>
      </c>
      <c r="DP25" s="518">
        <f>+'[60]EPS MUESTRA'!DN11</f>
        <v>0</v>
      </c>
      <c r="DQ25" s="518">
        <f>+'[60]EPS MUESTRA'!DO11</f>
        <v>0</v>
      </c>
      <c r="DR25" s="518">
        <f>+'[60]EPS MUESTRA'!DP11</f>
        <v>0</v>
      </c>
      <c r="DS25" s="518">
        <f>+'[60]EPS MUESTRA'!DQ11</f>
        <v>0</v>
      </c>
      <c r="DT25" s="518">
        <f>+'[60]EPS MUESTRA'!DR11</f>
        <v>0</v>
      </c>
      <c r="DU25" s="518">
        <f>+'[60]EPS MUESTRA'!DS11</f>
        <v>0</v>
      </c>
      <c r="DV25" s="518">
        <f>+'[60]EPS MUESTRA'!DT11</f>
        <v>0</v>
      </c>
      <c r="DW25" s="518">
        <f t="shared" si="8"/>
        <v>0</v>
      </c>
      <c r="DX25" s="519"/>
      <c r="DY25" s="518">
        <f>+'[60]EPS MUESTRA'!DU11</f>
        <v>0</v>
      </c>
      <c r="DZ25" s="518">
        <f>+'[60]EPS MUESTRA'!DV11</f>
        <v>0</v>
      </c>
      <c r="EA25" s="518">
        <f>+'[60]EPS MUESTRA'!DW11</f>
        <v>0</v>
      </c>
      <c r="EB25" s="518">
        <f>+'[60]EPS MUESTRA'!DX11</f>
        <v>0</v>
      </c>
      <c r="EC25" s="518">
        <f>+'[60]EPS MUESTRA'!DY11</f>
        <v>0</v>
      </c>
      <c r="ED25" s="518">
        <f>+'[60]EPS MUESTRA'!DZ11</f>
        <v>0</v>
      </c>
      <c r="EE25" s="518">
        <f>+'[60]EPS MUESTRA'!EA11</f>
        <v>0</v>
      </c>
      <c r="EF25" s="518">
        <f>+'[60]EPS MUESTRA'!EB11</f>
        <v>0</v>
      </c>
      <c r="EG25" s="518">
        <f>+'[60]EPS MUESTRA'!EC11</f>
        <v>0</v>
      </c>
      <c r="EH25" s="518">
        <f>+'[60]EPS MUESTRA'!ED11</f>
        <v>0</v>
      </c>
      <c r="EI25" s="518">
        <f>+'[60]EPS MUESTRA'!EE11</f>
        <v>0</v>
      </c>
      <c r="EJ25" s="518">
        <f>+'[60]EPS MUESTRA'!EF11</f>
        <v>0</v>
      </c>
      <c r="EK25" s="518">
        <f t="shared" si="9"/>
        <v>0</v>
      </c>
      <c r="EL25" s="519"/>
      <c r="EM25" s="518">
        <f>+'[60]EPS MUESTRA'!EG11</f>
        <v>0</v>
      </c>
      <c r="EN25" s="518">
        <f>+'[60]EPS MUESTRA'!EH11</f>
        <v>0</v>
      </c>
      <c r="EO25" s="518">
        <f>+'[60]EPS MUESTRA'!EI11</f>
        <v>0</v>
      </c>
      <c r="EP25" s="518">
        <f>+'[60]EPS MUESTRA'!EJ11</f>
        <v>0</v>
      </c>
      <c r="EQ25" s="518">
        <f>+'[60]EPS MUESTRA'!EK11</f>
        <v>0</v>
      </c>
      <c r="ER25" s="518">
        <f>+'[60]EPS MUESTRA'!EL11</f>
        <v>0</v>
      </c>
      <c r="ES25" s="518">
        <f>+'[60]EPS MUESTRA'!EM11</f>
        <v>0</v>
      </c>
      <c r="ET25" s="518">
        <f>+'[60]EPS MUESTRA'!EN11</f>
        <v>0</v>
      </c>
      <c r="EU25" s="518">
        <f>+'[60]EPS MUESTRA'!EO11</f>
        <v>0</v>
      </c>
      <c r="EV25" s="518">
        <f>+'[60]EPS MUESTRA'!EP11</f>
        <v>0</v>
      </c>
      <c r="EW25" s="518">
        <f>+'[60]EPS MUESTRA'!EQ11</f>
        <v>0</v>
      </c>
      <c r="EX25" s="518">
        <f>+'[60]EPS MUESTRA'!ER11</f>
        <v>0</v>
      </c>
      <c r="EY25" s="518">
        <f t="shared" si="10"/>
        <v>0</v>
      </c>
      <c r="EZ25" s="519"/>
      <c r="FA25" s="518">
        <f>+'[60]EPS MUESTRA'!ES11</f>
        <v>0</v>
      </c>
      <c r="FB25" s="518">
        <f>+'[60]EPS MUESTRA'!ET11</f>
        <v>0</v>
      </c>
      <c r="FC25" s="518">
        <f>+'[60]EPS MUESTRA'!EU11</f>
        <v>0</v>
      </c>
      <c r="FD25" s="518">
        <f>+'[60]EPS MUESTRA'!EV11</f>
        <v>0</v>
      </c>
      <c r="FE25" s="518">
        <f>+'[60]EPS MUESTRA'!EW11</f>
        <v>0</v>
      </c>
      <c r="FF25" s="518">
        <f>+'[60]EPS MUESTRA'!EX11</f>
        <v>0</v>
      </c>
      <c r="FG25" s="518">
        <f>+'[60]EPS MUESTRA'!EY11</f>
        <v>0</v>
      </c>
      <c r="FH25" s="518">
        <f>+'[60]EPS MUESTRA'!EZ11</f>
        <v>0</v>
      </c>
      <c r="FI25" s="518">
        <f>+'[60]EPS MUESTRA'!FA11</f>
        <v>0</v>
      </c>
      <c r="FJ25" s="518">
        <f>+'[60]EPS MUESTRA'!FB11</f>
        <v>0</v>
      </c>
      <c r="FK25" s="518">
        <f>+'[60]EPS MUESTRA'!FC11</f>
        <v>0</v>
      </c>
      <c r="FL25" s="518">
        <f>+'[60]EPS MUESTRA'!FD11</f>
        <v>0</v>
      </c>
      <c r="FM25" s="518">
        <f t="shared" si="11"/>
        <v>0</v>
      </c>
    </row>
    <row r="26" spans="2:169" ht="15.75" hidden="1" x14ac:dyDescent="0.25">
      <c r="B26" s="696" t="s">
        <v>23</v>
      </c>
      <c r="C26" s="518">
        <f>+'[60]EPS MUESTRA'!Q12</f>
        <v>0</v>
      </c>
      <c r="D26" s="518">
        <f>+'[60]EPS MUESTRA'!R12</f>
        <v>0</v>
      </c>
      <c r="E26" s="518">
        <f>+'[60]EPS MUESTRA'!S12</f>
        <v>0</v>
      </c>
      <c r="F26" s="518">
        <f>+'[60]EPS MUESTRA'!T12</f>
        <v>0</v>
      </c>
      <c r="G26" s="518">
        <f>+'[60]EPS MUESTRA'!U12</f>
        <v>0</v>
      </c>
      <c r="H26" s="518">
        <f>+'[60]EPS MUESTRA'!V12</f>
        <v>0</v>
      </c>
      <c r="I26" s="518">
        <f>+'[60]EPS MUESTRA'!W12</f>
        <v>0</v>
      </c>
      <c r="J26" s="518">
        <f>+'[60]EPS MUESTRA'!X12</f>
        <v>0</v>
      </c>
      <c r="K26" s="518">
        <f>+'[60]EPS MUESTRA'!Y12</f>
        <v>0</v>
      </c>
      <c r="L26" s="518">
        <f>+'[60]EPS MUESTRA'!Z12</f>
        <v>0</v>
      </c>
      <c r="M26" s="518">
        <f>+'[60]EPS MUESTRA'!AA12</f>
        <v>0</v>
      </c>
      <c r="N26" s="518">
        <f>+'[60]EPS MUESTRA'!AB12</f>
        <v>0</v>
      </c>
      <c r="O26" s="518">
        <f t="shared" si="0"/>
        <v>0</v>
      </c>
      <c r="P26" s="519"/>
      <c r="Q26" s="518">
        <f>+'[60]EPS MUESTRA'!AC12</f>
        <v>0</v>
      </c>
      <c r="R26" s="518">
        <f>+'[60]EPS MUESTRA'!AD12</f>
        <v>0</v>
      </c>
      <c r="S26" s="518">
        <f>+'[60]EPS MUESTRA'!AE12</f>
        <v>0</v>
      </c>
      <c r="T26" s="518">
        <f>+'[60]EPS MUESTRA'!AF12</f>
        <v>0</v>
      </c>
      <c r="U26" s="518">
        <f>+'[60]EPS MUESTRA'!AG12</f>
        <v>0</v>
      </c>
      <c r="V26" s="518">
        <f>+'[60]EPS MUESTRA'!AH12</f>
        <v>0</v>
      </c>
      <c r="W26" s="518">
        <f>+'[60]EPS MUESTRA'!AI12</f>
        <v>0</v>
      </c>
      <c r="X26" s="518">
        <f>+'[60]EPS MUESTRA'!AJ12</f>
        <v>0</v>
      </c>
      <c r="Y26" s="518">
        <f>+'[60]EPS MUESTRA'!AK12</f>
        <v>0</v>
      </c>
      <c r="Z26" s="518">
        <f>+'[60]EPS MUESTRA'!AL12</f>
        <v>0</v>
      </c>
      <c r="AA26" s="518">
        <f>+'[60]EPS MUESTRA'!AM12</f>
        <v>0</v>
      </c>
      <c r="AB26" s="518">
        <f>+'[60]EPS MUESTRA'!AN12</f>
        <v>0</v>
      </c>
      <c r="AC26" s="518">
        <f t="shared" si="1"/>
        <v>0</v>
      </c>
      <c r="AD26" s="519"/>
      <c r="AE26" s="518">
        <f>+'[60]EPS MUESTRA'!AO12</f>
        <v>0</v>
      </c>
      <c r="AF26" s="518">
        <f>+'[60]EPS MUESTRA'!AP12</f>
        <v>0</v>
      </c>
      <c r="AG26" s="518">
        <f>+'[60]EPS MUESTRA'!AQ12</f>
        <v>0</v>
      </c>
      <c r="AH26" s="518">
        <f>+'[60]EPS MUESTRA'!AR12</f>
        <v>0</v>
      </c>
      <c r="AI26" s="518">
        <f>+'[60]EPS MUESTRA'!AS12</f>
        <v>0</v>
      </c>
      <c r="AJ26" s="518">
        <f>+'[60]EPS MUESTRA'!AT12</f>
        <v>0</v>
      </c>
      <c r="AK26" s="518">
        <f>+'[60]EPS MUESTRA'!AU12</f>
        <v>0</v>
      </c>
      <c r="AL26" s="518">
        <f>+'[60]EPS MUESTRA'!AV12</f>
        <v>0</v>
      </c>
      <c r="AM26" s="518">
        <f>+'[60]EPS MUESTRA'!AW12</f>
        <v>0</v>
      </c>
      <c r="AN26" s="518">
        <f>+'[60]EPS MUESTRA'!AX12</f>
        <v>0</v>
      </c>
      <c r="AO26" s="518">
        <f>+'[60]EPS MUESTRA'!AY12</f>
        <v>0</v>
      </c>
      <c r="AP26" s="518">
        <f>+'[60]EPS MUESTRA'!AZ12</f>
        <v>0</v>
      </c>
      <c r="AQ26" s="518">
        <f t="shared" si="2"/>
        <v>0</v>
      </c>
      <c r="AR26" s="519"/>
      <c r="AS26" s="518">
        <f>+'[60]EPS MUESTRA'!BA12</f>
        <v>0</v>
      </c>
      <c r="AT26" s="518">
        <f>+'[60]EPS MUESTRA'!BB12</f>
        <v>0</v>
      </c>
      <c r="AU26" s="518">
        <f>+'[60]EPS MUESTRA'!BC12</f>
        <v>0</v>
      </c>
      <c r="AV26" s="518">
        <f>+'[60]EPS MUESTRA'!BD12</f>
        <v>0</v>
      </c>
      <c r="AW26" s="518">
        <f>+'[60]EPS MUESTRA'!BE12</f>
        <v>0</v>
      </c>
      <c r="AX26" s="518">
        <f>+'[60]EPS MUESTRA'!BF12</f>
        <v>0</v>
      </c>
      <c r="AY26" s="518">
        <f>+'[60]EPS MUESTRA'!BG12</f>
        <v>0</v>
      </c>
      <c r="AZ26" s="518">
        <f>+'[60]EPS MUESTRA'!BH12</f>
        <v>0</v>
      </c>
      <c r="BA26" s="518">
        <f>+'[60]EPS MUESTRA'!BI12</f>
        <v>0</v>
      </c>
      <c r="BB26" s="518">
        <f>+'[60]EPS MUESTRA'!BJ12</f>
        <v>0</v>
      </c>
      <c r="BC26" s="518">
        <f>+'[60]EPS MUESTRA'!BK12</f>
        <v>0</v>
      </c>
      <c r="BD26" s="518">
        <f>+'[60]EPS MUESTRA'!BL12</f>
        <v>0</v>
      </c>
      <c r="BE26" s="518">
        <f t="shared" si="3"/>
        <v>0</v>
      </c>
      <c r="BF26" s="519"/>
      <c r="BG26" s="518">
        <f>+'[60]EPS MUESTRA'!BM12</f>
        <v>0</v>
      </c>
      <c r="BH26" s="518">
        <f>+'[60]EPS MUESTRA'!BN12</f>
        <v>0</v>
      </c>
      <c r="BI26" s="518">
        <f>+'[60]EPS MUESTRA'!BO12</f>
        <v>0</v>
      </c>
      <c r="BJ26" s="518">
        <f>+'[60]EPS MUESTRA'!BP12</f>
        <v>0</v>
      </c>
      <c r="BK26" s="518">
        <f>+'[60]EPS MUESTRA'!BQ12</f>
        <v>0</v>
      </c>
      <c r="BL26" s="518">
        <f>+'[60]EPS MUESTRA'!BR12</f>
        <v>0</v>
      </c>
      <c r="BM26" s="518">
        <f>+'[60]EPS MUESTRA'!BS12</f>
        <v>0</v>
      </c>
      <c r="BN26" s="518">
        <f>+'[60]EPS MUESTRA'!BT12</f>
        <v>0</v>
      </c>
      <c r="BO26" s="518">
        <f>+'[60]EPS MUESTRA'!BU12</f>
        <v>0</v>
      </c>
      <c r="BP26" s="518">
        <f>+'[60]EPS MUESTRA'!BV12</f>
        <v>0</v>
      </c>
      <c r="BQ26" s="518">
        <f>+'[60]EPS MUESTRA'!BW12</f>
        <v>0</v>
      </c>
      <c r="BR26" s="518">
        <f>+'[60]EPS MUESTRA'!BX12</f>
        <v>0</v>
      </c>
      <c r="BS26" s="518">
        <f t="shared" si="4"/>
        <v>0</v>
      </c>
      <c r="BT26" s="519"/>
      <c r="BU26" s="518">
        <f>+'[60]EPS MUESTRA'!BY12</f>
        <v>0</v>
      </c>
      <c r="BV26" s="518">
        <f>+'[60]EPS MUESTRA'!BZ12</f>
        <v>0</v>
      </c>
      <c r="BW26" s="518">
        <f>+'[60]EPS MUESTRA'!CA12</f>
        <v>0</v>
      </c>
      <c r="BX26" s="518">
        <f>+'[60]EPS MUESTRA'!CB12</f>
        <v>0</v>
      </c>
      <c r="BY26" s="518">
        <f>+'[60]EPS MUESTRA'!CC12</f>
        <v>0</v>
      </c>
      <c r="BZ26" s="518">
        <f>+'[60]EPS MUESTRA'!CD12</f>
        <v>0</v>
      </c>
      <c r="CA26" s="518">
        <f>+'[60]EPS MUESTRA'!CE12</f>
        <v>0</v>
      </c>
      <c r="CB26" s="518">
        <f>+'[60]EPS MUESTRA'!CF12</f>
        <v>0</v>
      </c>
      <c r="CC26" s="518">
        <f>+'[60]EPS MUESTRA'!CG12</f>
        <v>0</v>
      </c>
      <c r="CD26" s="518">
        <f>+'[60]EPS MUESTRA'!CH12</f>
        <v>0</v>
      </c>
      <c r="CE26" s="518">
        <f>+'[60]EPS MUESTRA'!CI12</f>
        <v>0</v>
      </c>
      <c r="CF26" s="518">
        <f>+'[60]EPS MUESTRA'!CJ12</f>
        <v>0</v>
      </c>
      <c r="CG26" s="518">
        <f t="shared" si="5"/>
        <v>0</v>
      </c>
      <c r="CH26" s="519"/>
      <c r="CI26" s="518">
        <f>+'[60]EPS MUESTRA'!CK12</f>
        <v>0</v>
      </c>
      <c r="CJ26" s="518">
        <f>+'[60]EPS MUESTRA'!CL12</f>
        <v>0</v>
      </c>
      <c r="CK26" s="518">
        <f>+'[60]EPS MUESTRA'!CM12</f>
        <v>0</v>
      </c>
      <c r="CL26" s="518">
        <f>+'[60]EPS MUESTRA'!CN12</f>
        <v>0</v>
      </c>
      <c r="CM26" s="518">
        <f>+'[60]EPS MUESTRA'!CO12</f>
        <v>0</v>
      </c>
      <c r="CN26" s="518">
        <f>+'[60]EPS MUESTRA'!CP12</f>
        <v>0</v>
      </c>
      <c r="CO26" s="518">
        <f>+'[60]EPS MUESTRA'!CQ12</f>
        <v>0</v>
      </c>
      <c r="CP26" s="518">
        <f>+'[60]EPS MUESTRA'!CR12</f>
        <v>0</v>
      </c>
      <c r="CQ26" s="518">
        <f>+'[60]EPS MUESTRA'!CS12</f>
        <v>0</v>
      </c>
      <c r="CR26" s="518">
        <f>+'[60]EPS MUESTRA'!CT12</f>
        <v>0</v>
      </c>
      <c r="CS26" s="518">
        <f>+'[60]EPS MUESTRA'!CU12</f>
        <v>0</v>
      </c>
      <c r="CT26" s="518">
        <f>+'[60]EPS MUESTRA'!CV12</f>
        <v>0</v>
      </c>
      <c r="CU26" s="518">
        <f t="shared" si="6"/>
        <v>0</v>
      </c>
      <c r="CV26" s="519"/>
      <c r="CW26" s="518">
        <f>+'[60]EPS MUESTRA'!CW12</f>
        <v>0</v>
      </c>
      <c r="CX26" s="518">
        <f>+'[60]EPS MUESTRA'!CX12</f>
        <v>0</v>
      </c>
      <c r="CY26" s="518">
        <f>+'[60]EPS MUESTRA'!CY12</f>
        <v>0</v>
      </c>
      <c r="CZ26" s="518">
        <f>+'[60]EPS MUESTRA'!CZ12</f>
        <v>0</v>
      </c>
      <c r="DA26" s="518">
        <f>+'[60]EPS MUESTRA'!DA12</f>
        <v>0</v>
      </c>
      <c r="DB26" s="518">
        <f>+'[60]EPS MUESTRA'!DB12</f>
        <v>0</v>
      </c>
      <c r="DC26" s="518">
        <f>+'[60]EPS MUESTRA'!DC12</f>
        <v>0</v>
      </c>
      <c r="DD26" s="518">
        <f>+'[60]EPS MUESTRA'!DD12</f>
        <v>0</v>
      </c>
      <c r="DE26" s="518">
        <f>+'[60]EPS MUESTRA'!DE12</f>
        <v>0</v>
      </c>
      <c r="DF26" s="518">
        <f>+'[60]EPS MUESTRA'!DF12</f>
        <v>0</v>
      </c>
      <c r="DG26" s="518">
        <f>+'[60]EPS MUESTRA'!DG12</f>
        <v>0</v>
      </c>
      <c r="DH26" s="518">
        <f>+'[60]EPS MUESTRA'!DH12</f>
        <v>0</v>
      </c>
      <c r="DI26" s="518">
        <f t="shared" si="7"/>
        <v>0</v>
      </c>
      <c r="DJ26" s="519"/>
      <c r="DK26" s="518">
        <f>+'[60]EPS MUESTRA'!DI12</f>
        <v>0</v>
      </c>
      <c r="DL26" s="518">
        <f>+'[60]EPS MUESTRA'!DJ12</f>
        <v>0</v>
      </c>
      <c r="DM26" s="518">
        <f>+'[60]EPS MUESTRA'!DK12</f>
        <v>0</v>
      </c>
      <c r="DN26" s="518">
        <f>+'[60]EPS MUESTRA'!DL12</f>
        <v>0</v>
      </c>
      <c r="DO26" s="518">
        <f>+'[60]EPS MUESTRA'!DM12</f>
        <v>0</v>
      </c>
      <c r="DP26" s="518">
        <f>+'[60]EPS MUESTRA'!DN12</f>
        <v>0</v>
      </c>
      <c r="DQ26" s="518">
        <f>+'[60]EPS MUESTRA'!DO12</f>
        <v>0</v>
      </c>
      <c r="DR26" s="518">
        <f>+'[60]EPS MUESTRA'!DP12</f>
        <v>0</v>
      </c>
      <c r="DS26" s="518">
        <f>+'[60]EPS MUESTRA'!DQ12</f>
        <v>0</v>
      </c>
      <c r="DT26" s="518">
        <f>+'[60]EPS MUESTRA'!DR12</f>
        <v>0</v>
      </c>
      <c r="DU26" s="518">
        <f>+'[60]EPS MUESTRA'!DS12</f>
        <v>0</v>
      </c>
      <c r="DV26" s="518">
        <f>+'[60]EPS MUESTRA'!DT12</f>
        <v>0</v>
      </c>
      <c r="DW26" s="518">
        <f t="shared" si="8"/>
        <v>0</v>
      </c>
      <c r="DX26" s="519"/>
      <c r="DY26" s="518">
        <f>+'[60]EPS MUESTRA'!DU12</f>
        <v>0</v>
      </c>
      <c r="DZ26" s="518">
        <f>+'[60]EPS MUESTRA'!DV12</f>
        <v>0</v>
      </c>
      <c r="EA26" s="518">
        <f>+'[60]EPS MUESTRA'!DW12</f>
        <v>0</v>
      </c>
      <c r="EB26" s="518">
        <f>+'[60]EPS MUESTRA'!DX12</f>
        <v>0</v>
      </c>
      <c r="EC26" s="518">
        <f>+'[60]EPS MUESTRA'!DY12</f>
        <v>0</v>
      </c>
      <c r="ED26" s="518">
        <f>+'[60]EPS MUESTRA'!DZ12</f>
        <v>0</v>
      </c>
      <c r="EE26" s="518">
        <f>+'[60]EPS MUESTRA'!EA12</f>
        <v>0</v>
      </c>
      <c r="EF26" s="518">
        <f>+'[60]EPS MUESTRA'!EB12</f>
        <v>0</v>
      </c>
      <c r="EG26" s="518">
        <f>+'[60]EPS MUESTRA'!EC12</f>
        <v>0</v>
      </c>
      <c r="EH26" s="518">
        <f>+'[60]EPS MUESTRA'!ED12</f>
        <v>0</v>
      </c>
      <c r="EI26" s="518">
        <f>+'[60]EPS MUESTRA'!EE12</f>
        <v>0</v>
      </c>
      <c r="EJ26" s="518">
        <f>+'[60]EPS MUESTRA'!EF12</f>
        <v>0</v>
      </c>
      <c r="EK26" s="518">
        <f t="shared" si="9"/>
        <v>0</v>
      </c>
      <c r="EL26" s="519"/>
      <c r="EM26" s="518">
        <f>+'[60]EPS MUESTRA'!EG12</f>
        <v>0</v>
      </c>
      <c r="EN26" s="518">
        <f>+'[60]EPS MUESTRA'!EH12</f>
        <v>0</v>
      </c>
      <c r="EO26" s="518">
        <f>+'[60]EPS MUESTRA'!EI12</f>
        <v>0</v>
      </c>
      <c r="EP26" s="518">
        <f>+'[60]EPS MUESTRA'!EJ12</f>
        <v>0</v>
      </c>
      <c r="EQ26" s="518">
        <f>+'[60]EPS MUESTRA'!EK12</f>
        <v>0</v>
      </c>
      <c r="ER26" s="518">
        <f>+'[60]EPS MUESTRA'!EL12</f>
        <v>0</v>
      </c>
      <c r="ES26" s="518">
        <f>+'[60]EPS MUESTRA'!EM12</f>
        <v>0</v>
      </c>
      <c r="ET26" s="518">
        <f>+'[60]EPS MUESTRA'!EN12</f>
        <v>0</v>
      </c>
      <c r="EU26" s="518">
        <f>+'[60]EPS MUESTRA'!EO12</f>
        <v>0</v>
      </c>
      <c r="EV26" s="518">
        <f>+'[60]EPS MUESTRA'!EP12</f>
        <v>0</v>
      </c>
      <c r="EW26" s="518">
        <f>+'[60]EPS MUESTRA'!EQ12</f>
        <v>0</v>
      </c>
      <c r="EX26" s="518">
        <f>+'[60]EPS MUESTRA'!ER12</f>
        <v>0</v>
      </c>
      <c r="EY26" s="518">
        <f t="shared" si="10"/>
        <v>0</v>
      </c>
      <c r="EZ26" s="519"/>
      <c r="FA26" s="518">
        <f>+'[60]EPS MUESTRA'!ES12</f>
        <v>0</v>
      </c>
      <c r="FB26" s="518">
        <f>+'[60]EPS MUESTRA'!ET12</f>
        <v>0</v>
      </c>
      <c r="FC26" s="518">
        <f>+'[60]EPS MUESTRA'!EU12</f>
        <v>0</v>
      </c>
      <c r="FD26" s="518">
        <f>+'[60]EPS MUESTRA'!EV12</f>
        <v>0</v>
      </c>
      <c r="FE26" s="518">
        <f>+'[60]EPS MUESTRA'!EW12</f>
        <v>0</v>
      </c>
      <c r="FF26" s="518">
        <f>+'[60]EPS MUESTRA'!EX12</f>
        <v>0</v>
      </c>
      <c r="FG26" s="518">
        <f>+'[60]EPS MUESTRA'!EY12</f>
        <v>0</v>
      </c>
      <c r="FH26" s="518">
        <f>+'[60]EPS MUESTRA'!EZ12</f>
        <v>0</v>
      </c>
      <c r="FI26" s="518">
        <f>+'[60]EPS MUESTRA'!FA12</f>
        <v>0</v>
      </c>
      <c r="FJ26" s="518">
        <f>+'[60]EPS MUESTRA'!FB12</f>
        <v>0</v>
      </c>
      <c r="FK26" s="518">
        <f>+'[60]EPS MUESTRA'!FC12</f>
        <v>0</v>
      </c>
      <c r="FL26" s="518">
        <f>+'[60]EPS MUESTRA'!FD12</f>
        <v>0</v>
      </c>
      <c r="FM26" s="518">
        <f t="shared" si="11"/>
        <v>0</v>
      </c>
    </row>
    <row r="27" spans="2:169" ht="15.75" x14ac:dyDescent="0.25">
      <c r="B27" s="694" t="s">
        <v>37</v>
      </c>
      <c r="C27" s="518">
        <f>+'[60]EPS MUESTRA'!Q13</f>
        <v>0</v>
      </c>
      <c r="D27" s="518">
        <f>+'[60]EPS MUESTRA'!R13</f>
        <v>0</v>
      </c>
      <c r="E27" s="518">
        <f>+'[60]EPS MUESTRA'!S13</f>
        <v>0</v>
      </c>
      <c r="F27" s="518">
        <f>+'[60]EPS MUESTRA'!T13</f>
        <v>0</v>
      </c>
      <c r="G27" s="518">
        <f>+'[60]EPS MUESTRA'!U13</f>
        <v>0</v>
      </c>
      <c r="H27" s="518">
        <f>+'[60]EPS MUESTRA'!V13</f>
        <v>0</v>
      </c>
      <c r="I27" s="518">
        <f>+'[60]EPS MUESTRA'!W13</f>
        <v>0</v>
      </c>
      <c r="J27" s="518">
        <f>+'[60]EPS MUESTRA'!X13</f>
        <v>0</v>
      </c>
      <c r="K27" s="518">
        <f>+'[60]EPS MUESTRA'!Y13</f>
        <v>0</v>
      </c>
      <c r="L27" s="518">
        <f>+'[60]EPS MUESTRA'!Z13</f>
        <v>0</v>
      </c>
      <c r="M27" s="518">
        <f>+'[60]EPS MUESTRA'!AA13</f>
        <v>0</v>
      </c>
      <c r="N27" s="518">
        <f>+'[60]EPS MUESTRA'!AB13</f>
        <v>0</v>
      </c>
      <c r="O27" s="15">
        <f t="shared" si="0"/>
        <v>0</v>
      </c>
      <c r="P27" s="16"/>
      <c r="Q27" s="518">
        <f>+'[60]EPS MUESTRA'!AC13</f>
        <v>0</v>
      </c>
      <c r="R27" s="518">
        <f>+'[60]EPS MUESTRA'!AD13</f>
        <v>0</v>
      </c>
      <c r="S27" s="518">
        <f>+'[60]EPS MUESTRA'!AE13</f>
        <v>0</v>
      </c>
      <c r="T27" s="518">
        <f>+'[60]EPS MUESTRA'!AF13</f>
        <v>0</v>
      </c>
      <c r="U27" s="518">
        <f>+'[60]EPS MUESTRA'!AG13</f>
        <v>0</v>
      </c>
      <c r="V27" s="518">
        <f>+'[60]EPS MUESTRA'!AH13</f>
        <v>0</v>
      </c>
      <c r="W27" s="518">
        <f>+'[60]EPS MUESTRA'!AI13</f>
        <v>0</v>
      </c>
      <c r="X27" s="518">
        <f>+'[60]EPS MUESTRA'!AJ13</f>
        <v>0</v>
      </c>
      <c r="Y27" s="518">
        <f>+'[60]EPS MUESTRA'!AK13</f>
        <v>0</v>
      </c>
      <c r="Z27" s="518">
        <f>+'[60]EPS MUESTRA'!AL13</f>
        <v>0</v>
      </c>
      <c r="AA27" s="518">
        <f>+'[60]EPS MUESTRA'!AM13</f>
        <v>0</v>
      </c>
      <c r="AB27" s="518">
        <f>+'[60]EPS MUESTRA'!AN13</f>
        <v>0</v>
      </c>
      <c r="AC27" s="15">
        <f t="shared" si="1"/>
        <v>0</v>
      </c>
      <c r="AD27" s="16"/>
      <c r="AE27" s="518">
        <f>+'[60]EPS MUESTRA'!AO13</f>
        <v>0</v>
      </c>
      <c r="AF27" s="518">
        <f>+'[60]EPS MUESTRA'!AP13</f>
        <v>0</v>
      </c>
      <c r="AG27" s="518">
        <f>+'[60]EPS MUESTRA'!AQ13</f>
        <v>0</v>
      </c>
      <c r="AH27" s="518">
        <f>+'[60]EPS MUESTRA'!AR13</f>
        <v>0</v>
      </c>
      <c r="AI27" s="518">
        <f>+'[60]EPS MUESTRA'!AS13</f>
        <v>0</v>
      </c>
      <c r="AJ27" s="518">
        <f>+'[60]EPS MUESTRA'!AT13</f>
        <v>0</v>
      </c>
      <c r="AK27" s="518">
        <f>+'[60]EPS MUESTRA'!AU13</f>
        <v>0</v>
      </c>
      <c r="AL27" s="518">
        <f>+'[60]EPS MUESTRA'!AV13</f>
        <v>0</v>
      </c>
      <c r="AM27" s="518">
        <f>+'[60]EPS MUESTRA'!AW13</f>
        <v>0</v>
      </c>
      <c r="AN27" s="518">
        <f>+'[60]EPS MUESTRA'!AX13</f>
        <v>0</v>
      </c>
      <c r="AO27" s="518">
        <f>+'[60]EPS MUESTRA'!AY13</f>
        <v>0</v>
      </c>
      <c r="AP27" s="518">
        <f>+'[60]EPS MUESTRA'!AZ13</f>
        <v>0</v>
      </c>
      <c r="AQ27" s="15">
        <f t="shared" si="2"/>
        <v>0</v>
      </c>
      <c r="AR27" s="16"/>
      <c r="AS27" s="518">
        <f>+'[60]EPS MUESTRA'!BA13</f>
        <v>0</v>
      </c>
      <c r="AT27" s="518">
        <f>+'[60]EPS MUESTRA'!BB13</f>
        <v>0</v>
      </c>
      <c r="AU27" s="518">
        <f>+'[60]EPS MUESTRA'!BC13</f>
        <v>0</v>
      </c>
      <c r="AV27" s="518">
        <f>+'[60]EPS MUESTRA'!BD13</f>
        <v>0</v>
      </c>
      <c r="AW27" s="518">
        <f>+'[60]EPS MUESTRA'!BE13</f>
        <v>0</v>
      </c>
      <c r="AX27" s="518">
        <f>+'[60]EPS MUESTRA'!BF13</f>
        <v>0</v>
      </c>
      <c r="AY27" s="518">
        <f>+'[60]EPS MUESTRA'!BG13</f>
        <v>0</v>
      </c>
      <c r="AZ27" s="518">
        <f>+'[60]EPS MUESTRA'!BH13</f>
        <v>0</v>
      </c>
      <c r="BA27" s="518">
        <f>+'[60]EPS MUESTRA'!BI13</f>
        <v>0</v>
      </c>
      <c r="BB27" s="518">
        <f>+'[60]EPS MUESTRA'!BJ13</f>
        <v>0</v>
      </c>
      <c r="BC27" s="518">
        <f>+'[60]EPS MUESTRA'!BK13</f>
        <v>0</v>
      </c>
      <c r="BD27" s="518">
        <f>+'[60]EPS MUESTRA'!BL13</f>
        <v>0</v>
      </c>
      <c r="BE27" s="15">
        <f t="shared" si="3"/>
        <v>0</v>
      </c>
      <c r="BF27" s="16"/>
      <c r="BG27" s="518">
        <f>+'[60]EPS MUESTRA'!BM13</f>
        <v>0</v>
      </c>
      <c r="BH27" s="518">
        <f>+'[60]EPS MUESTRA'!BN13</f>
        <v>0</v>
      </c>
      <c r="BI27" s="518">
        <f>+'[60]EPS MUESTRA'!BO13</f>
        <v>0</v>
      </c>
      <c r="BJ27" s="518">
        <f>+'[60]EPS MUESTRA'!BP13</f>
        <v>0</v>
      </c>
      <c r="BK27" s="518">
        <f>+'[60]EPS MUESTRA'!BQ13</f>
        <v>0</v>
      </c>
      <c r="BL27" s="518">
        <f>+'[60]EPS MUESTRA'!BR13</f>
        <v>0</v>
      </c>
      <c r="BM27" s="518">
        <f>+'[60]EPS MUESTRA'!BS13</f>
        <v>0</v>
      </c>
      <c r="BN27" s="518">
        <f>+'[60]EPS MUESTRA'!BT13</f>
        <v>0</v>
      </c>
      <c r="BO27" s="518">
        <f>+'[60]EPS MUESTRA'!BU13</f>
        <v>0</v>
      </c>
      <c r="BP27" s="518">
        <f>+'[60]EPS MUESTRA'!BV13</f>
        <v>0</v>
      </c>
      <c r="BQ27" s="518">
        <f>+'[60]EPS MUESTRA'!BW13</f>
        <v>18.57704378</v>
      </c>
      <c r="BR27" s="518">
        <f>+'[60]EPS MUESTRA'!BX13</f>
        <v>0</v>
      </c>
      <c r="BS27" s="15">
        <f t="shared" si="4"/>
        <v>18.57704378</v>
      </c>
      <c r="BT27" s="16"/>
      <c r="BU27" s="518">
        <f>+'[60]EPS MUESTRA'!BY13</f>
        <v>0</v>
      </c>
      <c r="BV27" s="518">
        <f>+'[60]EPS MUESTRA'!BZ13</f>
        <v>0</v>
      </c>
      <c r="BW27" s="518">
        <f>+'[60]EPS MUESTRA'!CA13</f>
        <v>0</v>
      </c>
      <c r="BX27" s="518">
        <f>+'[60]EPS MUESTRA'!CB13</f>
        <v>0</v>
      </c>
      <c r="BY27" s="518">
        <f>+'[60]EPS MUESTRA'!CC13</f>
        <v>12.216715819999999</v>
      </c>
      <c r="BZ27" s="518">
        <f>+'[60]EPS MUESTRA'!CD13</f>
        <v>0</v>
      </c>
      <c r="CA27" s="518">
        <f>+'[60]EPS MUESTRA'!CE13</f>
        <v>0</v>
      </c>
      <c r="CB27" s="518">
        <f>+'[60]EPS MUESTRA'!CF13</f>
        <v>0</v>
      </c>
      <c r="CC27" s="518">
        <f>+'[60]EPS MUESTRA'!CG13</f>
        <v>0</v>
      </c>
      <c r="CD27" s="518">
        <f>+'[60]EPS MUESTRA'!CH13</f>
        <v>0</v>
      </c>
      <c r="CE27" s="518">
        <f>+'[60]EPS MUESTRA'!CI13</f>
        <v>0</v>
      </c>
      <c r="CF27" s="518">
        <f>+'[60]EPS MUESTRA'!CJ13</f>
        <v>0</v>
      </c>
      <c r="CG27" s="15">
        <f t="shared" si="5"/>
        <v>12.216715819999999</v>
      </c>
      <c r="CH27" s="16"/>
      <c r="CI27" s="518">
        <f>+'[60]EPS MUESTRA'!CK13</f>
        <v>0</v>
      </c>
      <c r="CJ27" s="518">
        <f>+'[60]EPS MUESTRA'!CL13</f>
        <v>14.01401132</v>
      </c>
      <c r="CK27" s="518">
        <f>+'[60]EPS MUESTRA'!CM13</f>
        <v>0</v>
      </c>
      <c r="CL27" s="518">
        <f>+'[60]EPS MUESTRA'!CN13</f>
        <v>0</v>
      </c>
      <c r="CM27" s="518">
        <f>+'[60]EPS MUESTRA'!CO13</f>
        <v>0</v>
      </c>
      <c r="CN27" s="518">
        <f>+'[60]EPS MUESTRA'!CP13</f>
        <v>0</v>
      </c>
      <c r="CO27" s="518">
        <f>+'[60]EPS MUESTRA'!CQ13</f>
        <v>12.36170465</v>
      </c>
      <c r="CP27" s="518">
        <f>+'[60]EPS MUESTRA'!CR13</f>
        <v>0</v>
      </c>
      <c r="CQ27" s="518">
        <f>+'[60]EPS MUESTRA'!CS13</f>
        <v>0</v>
      </c>
      <c r="CR27" s="518">
        <f>+'[60]EPS MUESTRA'!CT13</f>
        <v>0</v>
      </c>
      <c r="CS27" s="518">
        <f>+'[60]EPS MUESTRA'!CU13</f>
        <v>0</v>
      </c>
      <c r="CT27" s="518">
        <f>+'[60]EPS MUESTRA'!CV13</f>
        <v>0</v>
      </c>
      <c r="CU27" s="15">
        <f t="shared" si="6"/>
        <v>26.375715970000002</v>
      </c>
      <c r="CV27" s="16"/>
      <c r="CW27" s="518">
        <f>+'[60]EPS MUESTRA'!CW13</f>
        <v>0</v>
      </c>
      <c r="CX27" s="518">
        <f>+'[60]EPS MUESTRA'!CX13</f>
        <v>0</v>
      </c>
      <c r="CY27" s="518">
        <f>+'[60]EPS MUESTRA'!CY13</f>
        <v>0</v>
      </c>
      <c r="CZ27" s="518">
        <f>+'[60]EPS MUESTRA'!CZ13</f>
        <v>0</v>
      </c>
      <c r="DA27" s="518">
        <f>+'[60]EPS MUESTRA'!DA13</f>
        <v>0</v>
      </c>
      <c r="DB27" s="518">
        <f>+'[60]EPS MUESTRA'!DB13</f>
        <v>27.08994182</v>
      </c>
      <c r="DC27" s="518">
        <f>+'[60]EPS MUESTRA'!DC13</f>
        <v>0</v>
      </c>
      <c r="DD27" s="518">
        <f>+'[60]EPS MUESTRA'!DD13</f>
        <v>0</v>
      </c>
      <c r="DE27" s="518">
        <f>+'[60]EPS MUESTRA'!DE13</f>
        <v>0</v>
      </c>
      <c r="DF27" s="518">
        <f>+'[60]EPS MUESTRA'!DF13</f>
        <v>0</v>
      </c>
      <c r="DG27" s="518">
        <f>+'[60]EPS MUESTRA'!DG13</f>
        <v>0</v>
      </c>
      <c r="DH27" s="518">
        <f>+'[60]EPS MUESTRA'!DH13</f>
        <v>0</v>
      </c>
      <c r="DI27" s="15">
        <f t="shared" si="7"/>
        <v>27.08994182</v>
      </c>
      <c r="DJ27" s="16"/>
      <c r="DK27" s="518">
        <f>+'[60]EPS MUESTRA'!DI13</f>
        <v>0</v>
      </c>
      <c r="DL27" s="518">
        <f>+'[60]EPS MUESTRA'!DJ13</f>
        <v>12.830494429999998</v>
      </c>
      <c r="DM27" s="518">
        <f>+'[60]EPS MUESTRA'!DK13</f>
        <v>0</v>
      </c>
      <c r="DN27" s="518">
        <f>+'[60]EPS MUESTRA'!DL13</f>
        <v>0</v>
      </c>
      <c r="DO27" s="518">
        <f>+'[60]EPS MUESTRA'!DM13</f>
        <v>0</v>
      </c>
      <c r="DP27" s="518">
        <f>+'[60]EPS MUESTRA'!DN13</f>
        <v>0</v>
      </c>
      <c r="DQ27" s="518">
        <f>+'[60]EPS MUESTRA'!DO13</f>
        <v>0</v>
      </c>
      <c r="DR27" s="518">
        <f>+'[60]EPS MUESTRA'!DP13</f>
        <v>0</v>
      </c>
      <c r="DS27" s="518">
        <f>+'[60]EPS MUESTRA'!DQ13</f>
        <v>0</v>
      </c>
      <c r="DT27" s="518">
        <f>+'[60]EPS MUESTRA'!DR13</f>
        <v>0</v>
      </c>
      <c r="DU27" s="518">
        <f>+'[60]EPS MUESTRA'!DS13</f>
        <v>0</v>
      </c>
      <c r="DV27" s="518">
        <f>+'[60]EPS MUESTRA'!DT13</f>
        <v>0</v>
      </c>
      <c r="DW27" s="15">
        <f t="shared" si="8"/>
        <v>12.830494429999998</v>
      </c>
      <c r="DX27" s="16"/>
      <c r="DY27" s="518">
        <f>+'[60]EPS MUESTRA'!DU13</f>
        <v>0</v>
      </c>
      <c r="DZ27" s="518">
        <f>+'[60]EPS MUESTRA'!DV13</f>
        <v>0</v>
      </c>
      <c r="EA27" s="518">
        <f>+'[60]EPS MUESTRA'!DW13</f>
        <v>0</v>
      </c>
      <c r="EB27" s="518">
        <f>+'[60]EPS MUESTRA'!DX13</f>
        <v>0</v>
      </c>
      <c r="EC27" s="518">
        <f>+'[60]EPS MUESTRA'!DY13</f>
        <v>0</v>
      </c>
      <c r="ED27" s="518">
        <f>+'[60]EPS MUESTRA'!DZ13</f>
        <v>0</v>
      </c>
      <c r="EE27" s="518">
        <f>+'[60]EPS MUESTRA'!EA13</f>
        <v>0</v>
      </c>
      <c r="EF27" s="518">
        <f>+'[60]EPS MUESTRA'!EB13</f>
        <v>0</v>
      </c>
      <c r="EG27" s="518">
        <f>+'[60]EPS MUESTRA'!EC13</f>
        <v>0</v>
      </c>
      <c r="EH27" s="518">
        <f>+'[60]EPS MUESTRA'!ED13</f>
        <v>0</v>
      </c>
      <c r="EI27" s="518">
        <f>+'[60]EPS MUESTRA'!EE13</f>
        <v>0</v>
      </c>
      <c r="EJ27" s="518">
        <f>+'[60]EPS MUESTRA'!EF13</f>
        <v>33.226432930000001</v>
      </c>
      <c r="EK27" s="15">
        <f t="shared" si="9"/>
        <v>33.226432930000001</v>
      </c>
      <c r="EL27" s="16"/>
      <c r="EM27" s="518">
        <f>+'[60]EPS MUESTRA'!EG13</f>
        <v>0</v>
      </c>
      <c r="EN27" s="518">
        <f>+'[60]EPS MUESTRA'!EH13</f>
        <v>0</v>
      </c>
      <c r="EO27" s="518">
        <f>+'[60]EPS MUESTRA'!EI13</f>
        <v>0</v>
      </c>
      <c r="EP27" s="518">
        <f>+'[60]EPS MUESTRA'!EJ13</f>
        <v>0</v>
      </c>
      <c r="EQ27" s="518">
        <f>+'[60]EPS MUESTRA'!EK13</f>
        <v>0</v>
      </c>
      <c r="ER27" s="518">
        <f>+'[60]EPS MUESTRA'!EL13</f>
        <v>0</v>
      </c>
      <c r="ES27" s="518">
        <f>+'[60]EPS MUESTRA'!EM13</f>
        <v>0</v>
      </c>
      <c r="ET27" s="518">
        <f>+'[60]EPS MUESTRA'!EN13</f>
        <v>0</v>
      </c>
      <c r="EU27" s="518">
        <f>+'[60]EPS MUESTRA'!EO13</f>
        <v>0</v>
      </c>
      <c r="EV27" s="518">
        <f>+'[60]EPS MUESTRA'!EP13</f>
        <v>0</v>
      </c>
      <c r="EW27" s="518">
        <f>+'[60]EPS MUESTRA'!EQ13</f>
        <v>0</v>
      </c>
      <c r="EX27" s="518">
        <f>+'[60]EPS MUESTRA'!ER13</f>
        <v>0</v>
      </c>
      <c r="EY27" s="15">
        <f t="shared" si="10"/>
        <v>0</v>
      </c>
      <c r="EZ27" s="16"/>
      <c r="FA27" s="518">
        <f>+'[60]EPS MUESTRA'!ES13</f>
        <v>0</v>
      </c>
      <c r="FB27" s="518">
        <f>+'[60]EPS MUESTRA'!ET13</f>
        <v>0</v>
      </c>
      <c r="FC27" s="518">
        <f>+'[60]EPS MUESTRA'!EU13</f>
        <v>0</v>
      </c>
      <c r="FD27" s="518">
        <f>+'[60]EPS MUESTRA'!EV13</f>
        <v>0</v>
      </c>
      <c r="FE27" s="518">
        <f>+'[60]EPS MUESTRA'!EW13</f>
        <v>0</v>
      </c>
      <c r="FF27" s="518">
        <f>+'[60]EPS MUESTRA'!EX13</f>
        <v>0</v>
      </c>
      <c r="FG27" s="518">
        <f>+'[60]EPS MUESTRA'!EY13</f>
        <v>0</v>
      </c>
      <c r="FH27" s="518">
        <f>+'[60]EPS MUESTRA'!EZ13</f>
        <v>0</v>
      </c>
      <c r="FI27" s="518">
        <f>+'[60]EPS MUESTRA'!FA13</f>
        <v>0</v>
      </c>
      <c r="FJ27" s="518">
        <f>+'[60]EPS MUESTRA'!FB13</f>
        <v>0</v>
      </c>
      <c r="FK27" s="518">
        <f>+'[60]EPS MUESTRA'!FC13</f>
        <v>0</v>
      </c>
      <c r="FL27" s="518">
        <f>+'[60]EPS MUESTRA'!FD13</f>
        <v>0</v>
      </c>
      <c r="FM27" s="15">
        <f t="shared" si="11"/>
        <v>0</v>
      </c>
    </row>
    <row r="28" spans="2:169" ht="15.75" x14ac:dyDescent="0.25">
      <c r="B28" s="694" t="s">
        <v>737</v>
      </c>
      <c r="C28" s="15">
        <f>+'[60]EPS MUESTRA'!Q17</f>
        <v>0</v>
      </c>
      <c r="D28" s="15">
        <f>+'[60]EPS MUESTRA'!R17</f>
        <v>0</v>
      </c>
      <c r="E28" s="15">
        <f>+'[60]EPS MUESTRA'!S17</f>
        <v>0</v>
      </c>
      <c r="F28" s="15">
        <f>+'[60]EPS MUESTRA'!T17</f>
        <v>0</v>
      </c>
      <c r="G28" s="15">
        <f>+'[60]EPS MUESTRA'!U17</f>
        <v>0</v>
      </c>
      <c r="H28" s="15">
        <f>+'[60]EPS MUESTRA'!V17</f>
        <v>0</v>
      </c>
      <c r="I28" s="15">
        <f>+'[60]EPS MUESTRA'!W17</f>
        <v>0</v>
      </c>
      <c r="J28" s="15">
        <f>+'[60]EPS MUESTRA'!X17</f>
        <v>0</v>
      </c>
      <c r="K28" s="15">
        <f>+'[60]EPS MUESTRA'!Y17</f>
        <v>0</v>
      </c>
      <c r="L28" s="15">
        <f>+'[60]EPS MUESTRA'!Z17</f>
        <v>0</v>
      </c>
      <c r="M28" s="15">
        <f>+'[60]EPS MUESTRA'!AA17</f>
        <v>0</v>
      </c>
      <c r="N28" s="15">
        <f>+'[60]EPS MUESTRA'!AB17</f>
        <v>0</v>
      </c>
      <c r="O28" s="15">
        <f t="shared" si="0"/>
        <v>0</v>
      </c>
      <c r="P28" s="16"/>
      <c r="Q28" s="15">
        <f>+'[60]EPS MUESTRA'!AC17</f>
        <v>0</v>
      </c>
      <c r="R28" s="15">
        <f>+'[60]EPS MUESTRA'!AD17</f>
        <v>0</v>
      </c>
      <c r="S28" s="15">
        <f>+'[60]EPS MUESTRA'!AE17</f>
        <v>0</v>
      </c>
      <c r="T28" s="15">
        <f>+'[60]EPS MUESTRA'!AF17</f>
        <v>0</v>
      </c>
      <c r="U28" s="15">
        <f>+'[60]EPS MUESTRA'!AG17</f>
        <v>0</v>
      </c>
      <c r="V28" s="15">
        <f>+'[60]EPS MUESTRA'!AH17</f>
        <v>0</v>
      </c>
      <c r="W28" s="15">
        <f>+'[60]EPS MUESTRA'!AI17</f>
        <v>0</v>
      </c>
      <c r="X28" s="15">
        <f>+'[60]EPS MUESTRA'!AJ17</f>
        <v>0</v>
      </c>
      <c r="Y28" s="15">
        <f>+'[60]EPS MUESTRA'!AK17</f>
        <v>0</v>
      </c>
      <c r="Z28" s="15">
        <f>+'[60]EPS MUESTRA'!AL17</f>
        <v>0</v>
      </c>
      <c r="AA28" s="15">
        <f>+'[60]EPS MUESTRA'!AM17</f>
        <v>0</v>
      </c>
      <c r="AB28" s="15">
        <f>+'[60]EPS MUESTRA'!AN17</f>
        <v>0</v>
      </c>
      <c r="AC28" s="15">
        <f t="shared" si="1"/>
        <v>0</v>
      </c>
      <c r="AD28" s="16"/>
      <c r="AE28" s="15">
        <f>+'[60]EPS MUESTRA'!AO17</f>
        <v>0</v>
      </c>
      <c r="AF28" s="15">
        <f>+'[60]EPS MUESTRA'!AP17</f>
        <v>0</v>
      </c>
      <c r="AG28" s="15">
        <f>+'[60]EPS MUESTRA'!AQ17</f>
        <v>0</v>
      </c>
      <c r="AH28" s="15">
        <f>+'[60]EPS MUESTRA'!AR17</f>
        <v>0</v>
      </c>
      <c r="AI28" s="15">
        <f>+'[60]EPS MUESTRA'!AS17</f>
        <v>0</v>
      </c>
      <c r="AJ28" s="15">
        <f>+'[60]EPS MUESTRA'!AT17</f>
        <v>0</v>
      </c>
      <c r="AK28" s="15">
        <f>+'[60]EPS MUESTRA'!AU17</f>
        <v>0</v>
      </c>
      <c r="AL28" s="15">
        <f>+'[60]EPS MUESTRA'!AV17</f>
        <v>0</v>
      </c>
      <c r="AM28" s="15">
        <f>+'[60]EPS MUESTRA'!AW17</f>
        <v>0</v>
      </c>
      <c r="AN28" s="15">
        <f>+'[60]EPS MUESTRA'!AX17</f>
        <v>0</v>
      </c>
      <c r="AO28" s="15">
        <f>+'[60]EPS MUESTRA'!AY17</f>
        <v>0</v>
      </c>
      <c r="AP28" s="15">
        <f>+'[60]EPS MUESTRA'!AZ17</f>
        <v>0</v>
      </c>
      <c r="AQ28" s="15">
        <f t="shared" si="2"/>
        <v>0</v>
      </c>
      <c r="AR28" s="16"/>
      <c r="AS28" s="15">
        <f>+'[60]EPS MUESTRA'!BA17</f>
        <v>0</v>
      </c>
      <c r="AT28" s="15">
        <f>+'[60]EPS MUESTRA'!BB17</f>
        <v>820</v>
      </c>
      <c r="AU28" s="15">
        <f>+'[60]EPS MUESTRA'!BC17</f>
        <v>0</v>
      </c>
      <c r="AV28" s="15">
        <f>+'[60]EPS MUESTRA'!BD17</f>
        <v>0</v>
      </c>
      <c r="AW28" s="15">
        <f>+'[60]EPS MUESTRA'!BE17</f>
        <v>0</v>
      </c>
      <c r="AX28" s="15">
        <f>+'[60]EPS MUESTRA'!BF17</f>
        <v>0</v>
      </c>
      <c r="AY28" s="15">
        <f>+'[60]EPS MUESTRA'!BG17</f>
        <v>0</v>
      </c>
      <c r="AZ28" s="15">
        <f>+'[60]EPS MUESTRA'!BH17</f>
        <v>0</v>
      </c>
      <c r="BA28" s="15">
        <f>+'[60]EPS MUESTRA'!BI17</f>
        <v>0</v>
      </c>
      <c r="BB28" s="15">
        <f>+'[60]EPS MUESTRA'!BJ17</f>
        <v>0</v>
      </c>
      <c r="BC28" s="15">
        <f>+'[60]EPS MUESTRA'!BK17</f>
        <v>0</v>
      </c>
      <c r="BD28" s="15">
        <f>+'[60]EPS MUESTRA'!BL17</f>
        <v>0</v>
      </c>
      <c r="BE28" s="15">
        <f t="shared" si="3"/>
        <v>820</v>
      </c>
      <c r="BF28" s="16"/>
      <c r="BG28" s="15">
        <f>+'[60]EPS MUESTRA'!BM17</f>
        <v>0</v>
      </c>
      <c r="BH28" s="15">
        <f>+'[60]EPS MUESTRA'!BN17</f>
        <v>0</v>
      </c>
      <c r="BI28" s="15">
        <f>+'[60]EPS MUESTRA'!BO17</f>
        <v>0</v>
      </c>
      <c r="BJ28" s="15">
        <f>+'[60]EPS MUESTRA'!BP17</f>
        <v>10</v>
      </c>
      <c r="BK28" s="15">
        <f>+'[60]EPS MUESTRA'!BQ17</f>
        <v>0</v>
      </c>
      <c r="BL28" s="15">
        <f>+'[60]EPS MUESTRA'!BR17</f>
        <v>0</v>
      </c>
      <c r="BM28" s="15">
        <f>+'[60]EPS MUESTRA'!BS17</f>
        <v>0</v>
      </c>
      <c r="BN28" s="15">
        <f>+'[60]EPS MUESTRA'!BT17</f>
        <v>0</v>
      </c>
      <c r="BO28" s="15">
        <f>+'[60]EPS MUESTRA'!BU17</f>
        <v>0</v>
      </c>
      <c r="BP28" s="15">
        <f>+'[60]EPS MUESTRA'!BV17</f>
        <v>0</v>
      </c>
      <c r="BQ28" s="15">
        <f>+'[60]EPS MUESTRA'!BW17</f>
        <v>0</v>
      </c>
      <c r="BR28" s="15">
        <f>+'[60]EPS MUESTRA'!BX17</f>
        <v>0</v>
      </c>
      <c r="BS28" s="15">
        <f t="shared" si="4"/>
        <v>10</v>
      </c>
      <c r="BT28" s="16"/>
      <c r="BU28" s="15">
        <f>+'[60]EPS MUESTRA'!BY17</f>
        <v>150</v>
      </c>
      <c r="BV28" s="15">
        <f>+'[60]EPS MUESTRA'!BZ17</f>
        <v>0</v>
      </c>
      <c r="BW28" s="15">
        <f>+'[60]EPS MUESTRA'!CA17</f>
        <v>0</v>
      </c>
      <c r="BX28" s="15">
        <f>+'[60]EPS MUESTRA'!CB17</f>
        <v>0</v>
      </c>
      <c r="BY28" s="15">
        <f>+'[60]EPS MUESTRA'!CC17</f>
        <v>0</v>
      </c>
      <c r="BZ28" s="15">
        <f>+'[60]EPS MUESTRA'!CD17</f>
        <v>0</v>
      </c>
      <c r="CA28" s="15">
        <f>+'[60]EPS MUESTRA'!CE17</f>
        <v>0</v>
      </c>
      <c r="CB28" s="15">
        <f>+'[60]EPS MUESTRA'!CF17</f>
        <v>13.5</v>
      </c>
      <c r="CC28" s="15">
        <f>+'[60]EPS MUESTRA'!CG17</f>
        <v>0</v>
      </c>
      <c r="CD28" s="15">
        <f>+'[60]EPS MUESTRA'!CH17</f>
        <v>0</v>
      </c>
      <c r="CE28" s="15">
        <f>+'[60]EPS MUESTRA'!CI17</f>
        <v>0</v>
      </c>
      <c r="CF28" s="15">
        <f>+'[60]EPS MUESTRA'!CJ17</f>
        <v>0</v>
      </c>
      <c r="CG28" s="15">
        <f t="shared" si="5"/>
        <v>163.5</v>
      </c>
      <c r="CH28" s="16"/>
      <c r="CI28" s="15">
        <f>+'[60]EPS MUESTRA'!CK17</f>
        <v>0</v>
      </c>
      <c r="CJ28" s="15">
        <f>+'[60]EPS MUESTRA'!CL17</f>
        <v>0</v>
      </c>
      <c r="CK28" s="15">
        <f>+'[60]EPS MUESTRA'!CM17</f>
        <v>0</v>
      </c>
      <c r="CL28" s="15">
        <f>+'[60]EPS MUESTRA'!CN17</f>
        <v>0</v>
      </c>
      <c r="CM28" s="15">
        <f>+'[60]EPS MUESTRA'!CO17</f>
        <v>10</v>
      </c>
      <c r="CN28" s="15">
        <f>+'[60]EPS MUESTRA'!CP17</f>
        <v>0</v>
      </c>
      <c r="CO28" s="15">
        <f>+'[60]EPS MUESTRA'!CQ17</f>
        <v>0</v>
      </c>
      <c r="CP28" s="15">
        <f>+'[60]EPS MUESTRA'!CR17</f>
        <v>0</v>
      </c>
      <c r="CQ28" s="15">
        <f>+'[60]EPS MUESTRA'!CS17</f>
        <v>0</v>
      </c>
      <c r="CR28" s="15">
        <f>+'[60]EPS MUESTRA'!CT17</f>
        <v>25</v>
      </c>
      <c r="CS28" s="15">
        <f>+'[60]EPS MUESTRA'!CU17</f>
        <v>0</v>
      </c>
      <c r="CT28" s="15">
        <f>+'[60]EPS MUESTRA'!CV17</f>
        <v>0</v>
      </c>
      <c r="CU28" s="15">
        <f t="shared" si="6"/>
        <v>35</v>
      </c>
      <c r="CV28" s="16"/>
      <c r="CW28" s="15">
        <f>+'[60]EPS MUESTRA'!CW17</f>
        <v>0</v>
      </c>
      <c r="CX28" s="15">
        <f>+'[60]EPS MUESTRA'!CX17</f>
        <v>0</v>
      </c>
      <c r="CY28" s="15">
        <f>+'[60]EPS MUESTRA'!CY17</f>
        <v>0</v>
      </c>
      <c r="CZ28" s="15">
        <f>+'[60]EPS MUESTRA'!CZ17</f>
        <v>0</v>
      </c>
      <c r="DA28" s="15">
        <f>+'[60]EPS MUESTRA'!DA17</f>
        <v>0</v>
      </c>
      <c r="DB28" s="15">
        <f>+'[60]EPS MUESTRA'!DB17</f>
        <v>0</v>
      </c>
      <c r="DC28" s="15">
        <f>+'[60]EPS MUESTRA'!DC17</f>
        <v>0</v>
      </c>
      <c r="DD28" s="15">
        <f>+'[60]EPS MUESTRA'!DD17</f>
        <v>25</v>
      </c>
      <c r="DE28" s="15">
        <f>+'[60]EPS MUESTRA'!DE17</f>
        <v>0</v>
      </c>
      <c r="DF28" s="15">
        <f>+'[60]EPS MUESTRA'!DF17</f>
        <v>0</v>
      </c>
      <c r="DG28" s="15">
        <f>+'[60]EPS MUESTRA'!DG17</f>
        <v>0</v>
      </c>
      <c r="DH28" s="15">
        <f>+'[60]EPS MUESTRA'!DH17</f>
        <v>0</v>
      </c>
      <c r="DI28" s="15">
        <f t="shared" si="7"/>
        <v>25</v>
      </c>
      <c r="DJ28" s="16"/>
      <c r="DK28" s="15">
        <f>+'[60]EPS MUESTRA'!DI17</f>
        <v>0</v>
      </c>
      <c r="DL28" s="15">
        <f>+'[60]EPS MUESTRA'!DJ17</f>
        <v>0</v>
      </c>
      <c r="DM28" s="15">
        <f>+'[60]EPS MUESTRA'!DK17</f>
        <v>0</v>
      </c>
      <c r="DN28" s="15">
        <f>+'[60]EPS MUESTRA'!DL17</f>
        <v>0</v>
      </c>
      <c r="DO28" s="15">
        <f>+'[60]EPS MUESTRA'!DM17</f>
        <v>0</v>
      </c>
      <c r="DP28" s="15">
        <f>+'[60]EPS MUESTRA'!DN17</f>
        <v>0</v>
      </c>
      <c r="DQ28" s="15">
        <f>+'[60]EPS MUESTRA'!DO17</f>
        <v>0</v>
      </c>
      <c r="DR28" s="15">
        <f>+'[60]EPS MUESTRA'!DP17</f>
        <v>0</v>
      </c>
      <c r="DS28" s="15">
        <f>+'[60]EPS MUESTRA'!DQ17</f>
        <v>0</v>
      </c>
      <c r="DT28" s="15">
        <f>+'[60]EPS MUESTRA'!DR17</f>
        <v>0</v>
      </c>
      <c r="DU28" s="15">
        <f>+'[60]EPS MUESTRA'!DS17</f>
        <v>0</v>
      </c>
      <c r="DV28" s="15">
        <f>+'[60]EPS MUESTRA'!DT17</f>
        <v>16</v>
      </c>
      <c r="DW28" s="15">
        <f t="shared" si="8"/>
        <v>16</v>
      </c>
      <c r="DX28" s="16"/>
      <c r="DY28" s="15">
        <f>+'[60]EPS MUESTRA'!DU17</f>
        <v>0</v>
      </c>
      <c r="DZ28" s="15">
        <f>+'[60]EPS MUESTRA'!DV17</f>
        <v>0</v>
      </c>
      <c r="EA28" s="15">
        <f>+'[60]EPS MUESTRA'!DW17</f>
        <v>0</v>
      </c>
      <c r="EB28" s="15">
        <f>+'[60]EPS MUESTRA'!DX17</f>
        <v>0</v>
      </c>
      <c r="EC28" s="15">
        <f>+'[60]EPS MUESTRA'!DY17</f>
        <v>0</v>
      </c>
      <c r="ED28" s="15">
        <f>+'[60]EPS MUESTRA'!DZ17</f>
        <v>0</v>
      </c>
      <c r="EE28" s="15">
        <f>+'[60]EPS MUESTRA'!EA17</f>
        <v>0</v>
      </c>
      <c r="EF28" s="15">
        <f>+'[60]EPS MUESTRA'!EB17</f>
        <v>0</v>
      </c>
      <c r="EG28" s="15">
        <f>+'[60]EPS MUESTRA'!EC17</f>
        <v>0</v>
      </c>
      <c r="EH28" s="15">
        <f>+'[60]EPS MUESTRA'!ED17</f>
        <v>0</v>
      </c>
      <c r="EI28" s="15">
        <f>+'[60]EPS MUESTRA'!EE17</f>
        <v>0</v>
      </c>
      <c r="EJ28" s="15">
        <f>+'[60]EPS MUESTRA'!EF17</f>
        <v>0</v>
      </c>
      <c r="EK28" s="15">
        <f t="shared" si="9"/>
        <v>0</v>
      </c>
      <c r="EL28" s="16"/>
      <c r="EM28" s="15">
        <f>+'[60]EPS MUESTRA'!EG17</f>
        <v>0</v>
      </c>
      <c r="EN28" s="15">
        <f>+'[60]EPS MUESTRA'!EH17</f>
        <v>0</v>
      </c>
      <c r="EO28" s="15">
        <f>+'[60]EPS MUESTRA'!EI17</f>
        <v>0</v>
      </c>
      <c r="EP28" s="15">
        <f>+'[60]EPS MUESTRA'!EJ17</f>
        <v>0</v>
      </c>
      <c r="EQ28" s="15">
        <f>+'[60]EPS MUESTRA'!EK17</f>
        <v>0</v>
      </c>
      <c r="ER28" s="15">
        <f>+'[60]EPS MUESTRA'!EL17</f>
        <v>0</v>
      </c>
      <c r="ES28" s="15">
        <f>+'[60]EPS MUESTRA'!EM17</f>
        <v>0</v>
      </c>
      <c r="ET28" s="15">
        <f>+'[60]EPS MUESTRA'!EN17</f>
        <v>0</v>
      </c>
      <c r="EU28" s="15">
        <f>+'[60]EPS MUESTRA'!EO17</f>
        <v>0</v>
      </c>
      <c r="EV28" s="15">
        <f>+'[60]EPS MUESTRA'!EP17</f>
        <v>0</v>
      </c>
      <c r="EW28" s="15">
        <f>+'[60]EPS MUESTRA'!EQ17</f>
        <v>0</v>
      </c>
      <c r="EX28" s="15">
        <f>+'[60]EPS MUESTRA'!ER17</f>
        <v>0</v>
      </c>
      <c r="EY28" s="15">
        <f t="shared" si="10"/>
        <v>0</v>
      </c>
      <c r="EZ28" s="16"/>
      <c r="FA28" s="15">
        <f>+'[60]EPS MUESTRA'!ES17</f>
        <v>0</v>
      </c>
      <c r="FB28" s="15">
        <f>+'[60]EPS MUESTRA'!ET17</f>
        <v>0</v>
      </c>
      <c r="FC28" s="15">
        <f>+'[60]EPS MUESTRA'!EU17</f>
        <v>0</v>
      </c>
      <c r="FD28" s="15">
        <f>+'[60]EPS MUESTRA'!EV17</f>
        <v>0</v>
      </c>
      <c r="FE28" s="15">
        <f>+'[60]EPS MUESTRA'!EW17</f>
        <v>0</v>
      </c>
      <c r="FF28" s="15">
        <f>+'[60]EPS MUESTRA'!EX17</f>
        <v>0</v>
      </c>
      <c r="FG28" s="15">
        <f>+'[60]EPS MUESTRA'!EY17</f>
        <v>0</v>
      </c>
      <c r="FH28" s="15">
        <f>+'[60]EPS MUESTRA'!EZ17</f>
        <v>0</v>
      </c>
      <c r="FI28" s="15">
        <f>+'[60]EPS MUESTRA'!FA17</f>
        <v>0</v>
      </c>
      <c r="FJ28" s="15">
        <f>+'[60]EPS MUESTRA'!FB17</f>
        <v>0</v>
      </c>
      <c r="FK28" s="15">
        <f>+'[60]EPS MUESTRA'!FC17</f>
        <v>0</v>
      </c>
      <c r="FL28" s="15">
        <f>+'[60]EPS MUESTRA'!FD17</f>
        <v>3</v>
      </c>
      <c r="FM28" s="15">
        <f t="shared" si="11"/>
        <v>3</v>
      </c>
    </row>
    <row r="29" spans="2:169" ht="15.75" x14ac:dyDescent="0.25">
      <c r="B29" s="694" t="s">
        <v>55</v>
      </c>
      <c r="C29" s="15">
        <f>+'[60]EPS MUESTRA'!Q18</f>
        <v>0</v>
      </c>
      <c r="D29" s="15">
        <f>+'[60]EPS MUESTRA'!R18</f>
        <v>0</v>
      </c>
      <c r="E29" s="15">
        <f>+'[60]EPS MUESTRA'!S18</f>
        <v>0</v>
      </c>
      <c r="F29" s="15">
        <f>+'[60]EPS MUESTRA'!T18</f>
        <v>0</v>
      </c>
      <c r="G29" s="15">
        <f>+'[60]EPS MUESTRA'!U18</f>
        <v>0</v>
      </c>
      <c r="H29" s="15">
        <f>+'[60]EPS MUESTRA'!V18</f>
        <v>0</v>
      </c>
      <c r="I29" s="15">
        <f>+'[60]EPS MUESTRA'!W18</f>
        <v>0</v>
      </c>
      <c r="J29" s="15">
        <f>+'[60]EPS MUESTRA'!X18</f>
        <v>0</v>
      </c>
      <c r="K29" s="15">
        <f>+'[60]EPS MUESTRA'!Y18</f>
        <v>0</v>
      </c>
      <c r="L29" s="15">
        <f>+'[60]EPS MUESTRA'!Z18</f>
        <v>0</v>
      </c>
      <c r="M29" s="15">
        <f>+'[60]EPS MUESTRA'!AA18</f>
        <v>0</v>
      </c>
      <c r="N29" s="15">
        <f>+'[60]EPS MUESTRA'!AB18</f>
        <v>0</v>
      </c>
      <c r="O29" s="15">
        <f t="shared" si="0"/>
        <v>0</v>
      </c>
      <c r="P29" s="16"/>
      <c r="Q29" s="15">
        <f>+'[60]EPS MUESTRA'!AC18</f>
        <v>0</v>
      </c>
      <c r="R29" s="15">
        <f>+'[60]EPS MUESTRA'!AD18</f>
        <v>0</v>
      </c>
      <c r="S29" s="15">
        <f>+'[60]EPS MUESTRA'!AE18</f>
        <v>0</v>
      </c>
      <c r="T29" s="15">
        <f>+'[60]EPS MUESTRA'!AF18</f>
        <v>0</v>
      </c>
      <c r="U29" s="15">
        <f>+'[60]EPS MUESTRA'!AG18</f>
        <v>0</v>
      </c>
      <c r="V29" s="15">
        <f>+'[60]EPS MUESTRA'!AH18</f>
        <v>0</v>
      </c>
      <c r="W29" s="15">
        <f>+'[60]EPS MUESTRA'!AI18</f>
        <v>0</v>
      </c>
      <c r="X29" s="15">
        <f>+'[60]EPS MUESTRA'!AJ18</f>
        <v>0</v>
      </c>
      <c r="Y29" s="15">
        <f>+'[60]EPS MUESTRA'!AK18</f>
        <v>0</v>
      </c>
      <c r="Z29" s="15">
        <f>+'[60]EPS MUESTRA'!AL18</f>
        <v>0</v>
      </c>
      <c r="AA29" s="15">
        <f>+'[60]EPS MUESTRA'!AM18</f>
        <v>0</v>
      </c>
      <c r="AB29" s="15">
        <f>+'[60]EPS MUESTRA'!AN18</f>
        <v>0</v>
      </c>
      <c r="AC29" s="15">
        <f t="shared" si="1"/>
        <v>0</v>
      </c>
      <c r="AD29" s="16"/>
      <c r="AE29" s="15">
        <f>+'[60]EPS MUESTRA'!AO18</f>
        <v>0</v>
      </c>
      <c r="AF29" s="15">
        <f>+'[60]EPS MUESTRA'!AP18</f>
        <v>0</v>
      </c>
      <c r="AG29" s="15">
        <f>+'[60]EPS MUESTRA'!AQ18</f>
        <v>0</v>
      </c>
      <c r="AH29" s="15">
        <f>+'[60]EPS MUESTRA'!AR18</f>
        <v>0</v>
      </c>
      <c r="AI29" s="15">
        <f>+'[60]EPS MUESTRA'!AS18</f>
        <v>0</v>
      </c>
      <c r="AJ29" s="15">
        <f>+'[60]EPS MUESTRA'!AT18</f>
        <v>0</v>
      </c>
      <c r="AK29" s="15">
        <f>+'[60]EPS MUESTRA'!AU18</f>
        <v>0</v>
      </c>
      <c r="AL29" s="15">
        <f>+'[60]EPS MUESTRA'!AV18</f>
        <v>0</v>
      </c>
      <c r="AM29" s="15">
        <f>+'[60]EPS MUESTRA'!AW18</f>
        <v>0</v>
      </c>
      <c r="AN29" s="15">
        <f>+'[60]EPS MUESTRA'!AX18</f>
        <v>0</v>
      </c>
      <c r="AO29" s="15">
        <f>+'[60]EPS MUESTRA'!AY18</f>
        <v>0</v>
      </c>
      <c r="AP29" s="15">
        <f>+'[60]EPS MUESTRA'!AZ18</f>
        <v>0</v>
      </c>
      <c r="AQ29" s="15">
        <f t="shared" si="2"/>
        <v>0</v>
      </c>
      <c r="AR29" s="16"/>
      <c r="AS29" s="15">
        <f>+'[60]EPS MUESTRA'!BA18</f>
        <v>0</v>
      </c>
      <c r="AT29" s="15">
        <f>+'[60]EPS MUESTRA'!BB18</f>
        <v>0</v>
      </c>
      <c r="AU29" s="15">
        <f>+'[60]EPS MUESTRA'!BC18</f>
        <v>0</v>
      </c>
      <c r="AV29" s="15">
        <f>+'[60]EPS MUESTRA'!BD18</f>
        <v>0</v>
      </c>
      <c r="AW29" s="15">
        <f>+'[60]EPS MUESTRA'!BE18</f>
        <v>0</v>
      </c>
      <c r="AX29" s="15">
        <f>+'[60]EPS MUESTRA'!BF18</f>
        <v>0</v>
      </c>
      <c r="AY29" s="15">
        <f>+'[60]EPS MUESTRA'!BG18</f>
        <v>0</v>
      </c>
      <c r="AZ29" s="15">
        <f>+'[60]EPS MUESTRA'!BH18</f>
        <v>0</v>
      </c>
      <c r="BA29" s="15">
        <f>+'[60]EPS MUESTRA'!BI18</f>
        <v>0</v>
      </c>
      <c r="BB29" s="15">
        <f>+'[60]EPS MUESTRA'!BJ18</f>
        <v>0</v>
      </c>
      <c r="BC29" s="15">
        <f>+'[60]EPS MUESTRA'!BK18</f>
        <v>0</v>
      </c>
      <c r="BD29" s="15">
        <f>+'[60]EPS MUESTRA'!BL18</f>
        <v>0</v>
      </c>
      <c r="BE29" s="15">
        <f t="shared" si="3"/>
        <v>0</v>
      </c>
      <c r="BF29" s="16"/>
      <c r="BG29" s="15">
        <f>+'[60]EPS MUESTRA'!BM18</f>
        <v>0</v>
      </c>
      <c r="BH29" s="15">
        <f>+'[60]EPS MUESTRA'!BN18</f>
        <v>670.56582880999997</v>
      </c>
      <c r="BI29" s="15">
        <f>+'[60]EPS MUESTRA'!BO18</f>
        <v>0</v>
      </c>
      <c r="BJ29" s="15">
        <f>+'[60]EPS MUESTRA'!BP18</f>
        <v>0</v>
      </c>
      <c r="BK29" s="15">
        <f>+'[60]EPS MUESTRA'!BQ18</f>
        <v>0</v>
      </c>
      <c r="BL29" s="15">
        <f>+'[60]EPS MUESTRA'!BR18</f>
        <v>0</v>
      </c>
      <c r="BM29" s="15">
        <f>+'[60]EPS MUESTRA'!BS18</f>
        <v>0</v>
      </c>
      <c r="BN29" s="15">
        <f>+'[60]EPS MUESTRA'!BT18</f>
        <v>0</v>
      </c>
      <c r="BO29" s="15">
        <f>+'[60]EPS MUESTRA'!BU18</f>
        <v>0</v>
      </c>
      <c r="BP29" s="15">
        <f>+'[60]EPS MUESTRA'!BV18</f>
        <v>0</v>
      </c>
      <c r="BQ29" s="15">
        <f>+'[60]EPS MUESTRA'!BW18</f>
        <v>300</v>
      </c>
      <c r="BR29" s="15">
        <f>+'[60]EPS MUESTRA'!BX18</f>
        <v>0</v>
      </c>
      <c r="BS29" s="15">
        <f t="shared" si="4"/>
        <v>970.56582880999997</v>
      </c>
      <c r="BT29" s="16"/>
      <c r="BU29" s="15">
        <f>+'[60]EPS MUESTRA'!BY18</f>
        <v>0</v>
      </c>
      <c r="BV29" s="15">
        <f>+'[60]EPS MUESTRA'!BZ18</f>
        <v>0</v>
      </c>
      <c r="BW29" s="15">
        <f>+'[60]EPS MUESTRA'!CA18</f>
        <v>0</v>
      </c>
      <c r="BX29" s="15">
        <f>+'[60]EPS MUESTRA'!CB18</f>
        <v>0</v>
      </c>
      <c r="BY29" s="15">
        <f>+'[60]EPS MUESTRA'!CC18</f>
        <v>0</v>
      </c>
      <c r="BZ29" s="15">
        <f>+'[60]EPS MUESTRA'!CD18</f>
        <v>0</v>
      </c>
      <c r="CA29" s="15">
        <f>+'[60]EPS MUESTRA'!CE18</f>
        <v>0</v>
      </c>
      <c r="CB29" s="15">
        <f>+'[60]EPS MUESTRA'!CF18</f>
        <v>0</v>
      </c>
      <c r="CC29" s="15">
        <f>+'[60]EPS MUESTRA'!CG18</f>
        <v>0</v>
      </c>
      <c r="CD29" s="15">
        <f>+'[60]EPS MUESTRA'!CH18</f>
        <v>0</v>
      </c>
      <c r="CE29" s="15">
        <f>+'[60]EPS MUESTRA'!CI18</f>
        <v>0</v>
      </c>
      <c r="CF29" s="15">
        <f>+'[60]EPS MUESTRA'!CJ18</f>
        <v>0</v>
      </c>
      <c r="CG29" s="15">
        <f t="shared" si="5"/>
        <v>0</v>
      </c>
      <c r="CH29" s="16"/>
      <c r="CI29" s="15">
        <f>+'[60]EPS MUESTRA'!CK18</f>
        <v>0</v>
      </c>
      <c r="CJ29" s="15">
        <f>+'[60]EPS MUESTRA'!CL18</f>
        <v>0</v>
      </c>
      <c r="CK29" s="15">
        <f>+'[60]EPS MUESTRA'!CM18</f>
        <v>0</v>
      </c>
      <c r="CL29" s="15">
        <f>+'[60]EPS MUESTRA'!CN18</f>
        <v>0</v>
      </c>
      <c r="CM29" s="15">
        <f>+'[60]EPS MUESTRA'!CO18</f>
        <v>0</v>
      </c>
      <c r="CN29" s="15">
        <f>+'[60]EPS MUESTRA'!CP18</f>
        <v>0</v>
      </c>
      <c r="CO29" s="15">
        <f>+'[60]EPS MUESTRA'!CQ18</f>
        <v>0</v>
      </c>
      <c r="CP29" s="15">
        <f>+'[60]EPS MUESTRA'!CR18</f>
        <v>0</v>
      </c>
      <c r="CQ29" s="15">
        <f>+'[60]EPS MUESTRA'!CS18</f>
        <v>0</v>
      </c>
      <c r="CR29" s="15">
        <f>+'[60]EPS MUESTRA'!CT18</f>
        <v>0</v>
      </c>
      <c r="CS29" s="15">
        <f>+'[60]EPS MUESTRA'!CU18</f>
        <v>0</v>
      </c>
      <c r="CT29" s="15">
        <f>+'[60]EPS MUESTRA'!CV18</f>
        <v>0</v>
      </c>
      <c r="CU29" s="15">
        <f t="shared" si="6"/>
        <v>0</v>
      </c>
      <c r="CV29" s="16"/>
      <c r="CW29" s="15">
        <f>+'[60]EPS MUESTRA'!CW18</f>
        <v>0</v>
      </c>
      <c r="CX29" s="15">
        <f>+'[60]EPS MUESTRA'!CX18</f>
        <v>0</v>
      </c>
      <c r="CY29" s="15">
        <f>+'[60]EPS MUESTRA'!CY18</f>
        <v>0</v>
      </c>
      <c r="CZ29" s="15">
        <f>+'[60]EPS MUESTRA'!CZ18</f>
        <v>0</v>
      </c>
      <c r="DA29" s="15">
        <f>+'[60]EPS MUESTRA'!DA18</f>
        <v>0</v>
      </c>
      <c r="DB29" s="15">
        <f>+'[60]EPS MUESTRA'!DB18</f>
        <v>0</v>
      </c>
      <c r="DC29" s="15">
        <f>+'[60]EPS MUESTRA'!DC18</f>
        <v>0</v>
      </c>
      <c r="DD29" s="15">
        <f>+'[60]EPS MUESTRA'!DD18</f>
        <v>0</v>
      </c>
      <c r="DE29" s="15">
        <f>+'[60]EPS MUESTRA'!DE18</f>
        <v>0</v>
      </c>
      <c r="DF29" s="15">
        <f>+'[60]EPS MUESTRA'!DF18</f>
        <v>0</v>
      </c>
      <c r="DG29" s="15">
        <f>+'[60]EPS MUESTRA'!DG18</f>
        <v>0</v>
      </c>
      <c r="DH29" s="15">
        <f>+'[60]EPS MUESTRA'!DH18</f>
        <v>0</v>
      </c>
      <c r="DI29" s="15">
        <f t="shared" si="7"/>
        <v>0</v>
      </c>
      <c r="DJ29" s="16"/>
      <c r="DK29" s="15">
        <f>+'[60]EPS MUESTRA'!DI18</f>
        <v>0</v>
      </c>
      <c r="DL29" s="15">
        <f>+'[60]EPS MUESTRA'!DJ18</f>
        <v>0</v>
      </c>
      <c r="DM29" s="15">
        <f>+'[60]EPS MUESTRA'!DK18</f>
        <v>0</v>
      </c>
      <c r="DN29" s="15">
        <f>+'[60]EPS MUESTRA'!DL18</f>
        <v>0</v>
      </c>
      <c r="DO29" s="15">
        <f>+'[60]EPS MUESTRA'!DM18</f>
        <v>0</v>
      </c>
      <c r="DP29" s="15">
        <f>+'[60]EPS MUESTRA'!DN18</f>
        <v>0</v>
      </c>
      <c r="DQ29" s="15">
        <f>+'[60]EPS MUESTRA'!DO18</f>
        <v>0</v>
      </c>
      <c r="DR29" s="15">
        <f>+'[60]EPS MUESTRA'!DP18</f>
        <v>0</v>
      </c>
      <c r="DS29" s="15">
        <f>+'[60]EPS MUESTRA'!DQ18</f>
        <v>0</v>
      </c>
      <c r="DT29" s="15">
        <f>+'[60]EPS MUESTRA'!DR18</f>
        <v>0</v>
      </c>
      <c r="DU29" s="15">
        <f>+'[60]EPS MUESTRA'!DS18</f>
        <v>0</v>
      </c>
      <c r="DV29" s="15">
        <f>+'[60]EPS MUESTRA'!DT18</f>
        <v>0</v>
      </c>
      <c r="DW29" s="15">
        <f t="shared" si="8"/>
        <v>0</v>
      </c>
      <c r="DX29" s="16"/>
      <c r="DY29" s="15">
        <f>+'[60]EPS MUESTRA'!DU18</f>
        <v>0</v>
      </c>
      <c r="DZ29" s="15">
        <f>+'[60]EPS MUESTRA'!DV18</f>
        <v>0</v>
      </c>
      <c r="EA29" s="15">
        <f>+'[60]EPS MUESTRA'!DW18</f>
        <v>0</v>
      </c>
      <c r="EB29" s="15">
        <f>+'[60]EPS MUESTRA'!DX18</f>
        <v>0</v>
      </c>
      <c r="EC29" s="15">
        <f>+'[60]EPS MUESTRA'!DY18</f>
        <v>0</v>
      </c>
      <c r="ED29" s="15">
        <f>+'[60]EPS MUESTRA'!DZ18</f>
        <v>0</v>
      </c>
      <c r="EE29" s="15">
        <f>+'[60]EPS MUESTRA'!EA18</f>
        <v>0</v>
      </c>
      <c r="EF29" s="15">
        <f>+'[60]EPS MUESTRA'!EB18</f>
        <v>0</v>
      </c>
      <c r="EG29" s="15">
        <f>+'[60]EPS MUESTRA'!EC18</f>
        <v>0</v>
      </c>
      <c r="EH29" s="15">
        <f>+'[60]EPS MUESTRA'!ED18</f>
        <v>0</v>
      </c>
      <c r="EI29" s="15">
        <f>+'[60]EPS MUESTRA'!EE18</f>
        <v>0</v>
      </c>
      <c r="EJ29" s="15">
        <f>+'[60]EPS MUESTRA'!EF18</f>
        <v>0</v>
      </c>
      <c r="EK29" s="15">
        <f t="shared" si="9"/>
        <v>0</v>
      </c>
      <c r="EL29" s="16"/>
      <c r="EM29" s="15">
        <f>+'[60]EPS MUESTRA'!EG18</f>
        <v>0</v>
      </c>
      <c r="EN29" s="15">
        <f>+'[60]EPS MUESTRA'!EH18</f>
        <v>0</v>
      </c>
      <c r="EO29" s="15">
        <f>+'[60]EPS MUESTRA'!EI18</f>
        <v>0</v>
      </c>
      <c r="EP29" s="15">
        <f>+'[60]EPS MUESTRA'!EJ18</f>
        <v>0</v>
      </c>
      <c r="EQ29" s="15">
        <f>+'[60]EPS MUESTRA'!EK18</f>
        <v>0</v>
      </c>
      <c r="ER29" s="15">
        <f>+'[60]EPS MUESTRA'!EL18</f>
        <v>0</v>
      </c>
      <c r="ES29" s="15">
        <f>+'[60]EPS MUESTRA'!EM18</f>
        <v>0</v>
      </c>
      <c r="ET29" s="15">
        <f>+'[60]EPS MUESTRA'!EN18</f>
        <v>0</v>
      </c>
      <c r="EU29" s="15">
        <f>+'[60]EPS MUESTRA'!EO18</f>
        <v>0</v>
      </c>
      <c r="EV29" s="15">
        <f>+'[60]EPS MUESTRA'!EP18</f>
        <v>0</v>
      </c>
      <c r="EW29" s="15">
        <f>+'[60]EPS MUESTRA'!EQ18</f>
        <v>0</v>
      </c>
      <c r="EX29" s="15">
        <f>+'[60]EPS MUESTRA'!ER18</f>
        <v>0</v>
      </c>
      <c r="EY29" s="15">
        <f t="shared" si="10"/>
        <v>0</v>
      </c>
      <c r="EZ29" s="16"/>
      <c r="FA29" s="15">
        <f>+'[60]EPS MUESTRA'!ES18</f>
        <v>0</v>
      </c>
      <c r="FB29" s="15">
        <f>+'[60]EPS MUESTRA'!ET18</f>
        <v>0</v>
      </c>
      <c r="FC29" s="15">
        <f>+'[60]EPS MUESTRA'!EU18</f>
        <v>0</v>
      </c>
      <c r="FD29" s="15">
        <f>+'[60]EPS MUESTRA'!EV18</f>
        <v>0</v>
      </c>
      <c r="FE29" s="15">
        <f>+'[60]EPS MUESTRA'!EW18</f>
        <v>0</v>
      </c>
      <c r="FF29" s="15">
        <f>+'[60]EPS MUESTRA'!EX18</f>
        <v>0</v>
      </c>
      <c r="FG29" s="15">
        <f>+'[60]EPS MUESTRA'!EY18</f>
        <v>0</v>
      </c>
      <c r="FH29" s="15">
        <f>+'[60]EPS MUESTRA'!EZ18</f>
        <v>0</v>
      </c>
      <c r="FI29" s="15">
        <f>+'[60]EPS MUESTRA'!FA18</f>
        <v>0</v>
      </c>
      <c r="FJ29" s="15">
        <f>+'[60]EPS MUESTRA'!FB18</f>
        <v>0</v>
      </c>
      <c r="FK29" s="15">
        <f>+'[60]EPS MUESTRA'!FC18</f>
        <v>0</v>
      </c>
      <c r="FL29" s="15">
        <f>+'[60]EPS MUESTRA'!FD18</f>
        <v>0</v>
      </c>
      <c r="FM29" s="15">
        <f t="shared" si="11"/>
        <v>0</v>
      </c>
    </row>
    <row r="30" spans="2:169" ht="16.5" customHeight="1" x14ac:dyDescent="0.25">
      <c r="B30" s="698" t="s">
        <v>682</v>
      </c>
      <c r="C30" s="15">
        <f>+'[60]EPS MUESTRA'!Q19</f>
        <v>0</v>
      </c>
      <c r="D30" s="15">
        <f>+'[60]EPS MUESTRA'!R19</f>
        <v>0</v>
      </c>
      <c r="E30" s="15">
        <f>+'[60]EPS MUESTRA'!S19</f>
        <v>0</v>
      </c>
      <c r="F30" s="15">
        <f>+'[60]EPS MUESTRA'!T19</f>
        <v>0</v>
      </c>
      <c r="G30" s="15">
        <f>+'[60]EPS MUESTRA'!U19</f>
        <v>0</v>
      </c>
      <c r="H30" s="15">
        <f>+'[60]EPS MUESTRA'!V19</f>
        <v>0</v>
      </c>
      <c r="I30" s="15">
        <f>+'[60]EPS MUESTRA'!W19</f>
        <v>0</v>
      </c>
      <c r="J30" s="15">
        <f>+'[60]EPS MUESTRA'!X19</f>
        <v>0</v>
      </c>
      <c r="K30" s="15">
        <f>+'[60]EPS MUESTRA'!Y19</f>
        <v>0</v>
      </c>
      <c r="L30" s="15">
        <f>+'[60]EPS MUESTRA'!Z19</f>
        <v>0</v>
      </c>
      <c r="M30" s="15">
        <f>+'[60]EPS MUESTRA'!AA19</f>
        <v>0</v>
      </c>
      <c r="N30" s="15">
        <f>+'[60]EPS MUESTRA'!AB19</f>
        <v>0</v>
      </c>
      <c r="O30" s="15">
        <f t="shared" si="0"/>
        <v>0</v>
      </c>
      <c r="P30" s="16"/>
      <c r="Q30" s="15">
        <f>+'[60]EPS MUESTRA'!AC19</f>
        <v>0</v>
      </c>
      <c r="R30" s="15">
        <f>+'[60]EPS MUESTRA'!AD19</f>
        <v>0</v>
      </c>
      <c r="S30" s="15">
        <f>+'[60]EPS MUESTRA'!AE19</f>
        <v>0</v>
      </c>
      <c r="T30" s="15">
        <f>+'[60]EPS MUESTRA'!AF19</f>
        <v>0</v>
      </c>
      <c r="U30" s="15">
        <f>+'[60]EPS MUESTRA'!AG19</f>
        <v>0</v>
      </c>
      <c r="V30" s="15">
        <f>+'[60]EPS MUESTRA'!AH19</f>
        <v>0</v>
      </c>
      <c r="W30" s="15">
        <f>+'[60]EPS MUESTRA'!AI19</f>
        <v>0</v>
      </c>
      <c r="X30" s="15">
        <f>+'[60]EPS MUESTRA'!AJ19</f>
        <v>0</v>
      </c>
      <c r="Y30" s="15">
        <f>+'[60]EPS MUESTRA'!AK19</f>
        <v>1000</v>
      </c>
      <c r="Z30" s="15">
        <f>+'[60]EPS MUESTRA'!AL19</f>
        <v>0</v>
      </c>
      <c r="AA30" s="15">
        <f>+'[60]EPS MUESTRA'!AM19</f>
        <v>0</v>
      </c>
      <c r="AB30" s="15">
        <f>+'[60]EPS MUESTRA'!AN19</f>
        <v>0</v>
      </c>
      <c r="AC30" s="15">
        <f t="shared" si="1"/>
        <v>1000</v>
      </c>
      <c r="AD30" s="16"/>
      <c r="AE30" s="15">
        <f>+'[60]EPS MUESTRA'!AO19</f>
        <v>0</v>
      </c>
      <c r="AF30" s="15">
        <f>+'[60]EPS MUESTRA'!AP19</f>
        <v>0</v>
      </c>
      <c r="AG30" s="15">
        <f>+'[60]EPS MUESTRA'!AQ19</f>
        <v>0</v>
      </c>
      <c r="AH30" s="15">
        <f>+'[60]EPS MUESTRA'!AR19</f>
        <v>0</v>
      </c>
      <c r="AI30" s="15">
        <f>+'[60]EPS MUESTRA'!AS19</f>
        <v>0</v>
      </c>
      <c r="AJ30" s="15">
        <f>+'[60]EPS MUESTRA'!AT19</f>
        <v>0</v>
      </c>
      <c r="AK30" s="15">
        <f>+'[60]EPS MUESTRA'!AU19</f>
        <v>0</v>
      </c>
      <c r="AL30" s="15">
        <f>+'[60]EPS MUESTRA'!AV19</f>
        <v>0</v>
      </c>
      <c r="AM30" s="15">
        <f>+'[60]EPS MUESTRA'!AW19</f>
        <v>0</v>
      </c>
      <c r="AN30" s="15">
        <f>+'[60]EPS MUESTRA'!AX19</f>
        <v>0</v>
      </c>
      <c r="AO30" s="15">
        <f>+'[60]EPS MUESTRA'!AY19</f>
        <v>0</v>
      </c>
      <c r="AP30" s="15">
        <f>+'[60]EPS MUESTRA'!AZ19</f>
        <v>0</v>
      </c>
      <c r="AQ30" s="15">
        <f t="shared" si="2"/>
        <v>0</v>
      </c>
      <c r="AR30" s="16"/>
      <c r="AS30" s="15">
        <f>+'[60]EPS MUESTRA'!BA19</f>
        <v>0</v>
      </c>
      <c r="AT30" s="15">
        <f>+'[60]EPS MUESTRA'!BB19</f>
        <v>0</v>
      </c>
      <c r="AU30" s="15">
        <f>+'[60]EPS MUESTRA'!BC19</f>
        <v>0</v>
      </c>
      <c r="AV30" s="15">
        <f>+'[60]EPS MUESTRA'!BD19</f>
        <v>0</v>
      </c>
      <c r="AW30" s="15">
        <f>+'[60]EPS MUESTRA'!BE19</f>
        <v>0</v>
      </c>
      <c r="AX30" s="15">
        <f>+'[60]EPS MUESTRA'!BF19</f>
        <v>0</v>
      </c>
      <c r="AY30" s="15">
        <f>+'[60]EPS MUESTRA'!BG19</f>
        <v>0</v>
      </c>
      <c r="AZ30" s="15">
        <f>+'[60]EPS MUESTRA'!BH19</f>
        <v>0</v>
      </c>
      <c r="BA30" s="15">
        <f>+'[60]EPS MUESTRA'!BI19</f>
        <v>0</v>
      </c>
      <c r="BB30" s="15">
        <f>+'[60]EPS MUESTRA'!BJ19</f>
        <v>0</v>
      </c>
      <c r="BC30" s="15">
        <f>+'[60]EPS MUESTRA'!BK19</f>
        <v>0</v>
      </c>
      <c r="BD30" s="15">
        <f>+'[60]EPS MUESTRA'!BL19</f>
        <v>0</v>
      </c>
      <c r="BE30" s="15">
        <f t="shared" si="3"/>
        <v>0</v>
      </c>
      <c r="BF30" s="16"/>
      <c r="BG30" s="15">
        <f>+'[60]EPS MUESTRA'!BM19</f>
        <v>0</v>
      </c>
      <c r="BH30" s="15">
        <f>+'[60]EPS MUESTRA'!BN19</f>
        <v>0</v>
      </c>
      <c r="BI30" s="15">
        <f>+'[60]EPS MUESTRA'!BO19</f>
        <v>0</v>
      </c>
      <c r="BJ30" s="15">
        <f>+'[60]EPS MUESTRA'!BP19</f>
        <v>0</v>
      </c>
      <c r="BK30" s="15">
        <f>+'[60]EPS MUESTRA'!BQ19</f>
        <v>0</v>
      </c>
      <c r="BL30" s="15">
        <f>+'[60]EPS MUESTRA'!BR19</f>
        <v>0</v>
      </c>
      <c r="BM30" s="15">
        <f>+'[60]EPS MUESTRA'!BS19</f>
        <v>0</v>
      </c>
      <c r="BN30" s="15">
        <f>+'[60]EPS MUESTRA'!BT19</f>
        <v>0</v>
      </c>
      <c r="BO30" s="15">
        <f>+'[60]EPS MUESTRA'!BU19</f>
        <v>0</v>
      </c>
      <c r="BP30" s="15">
        <f>+'[60]EPS MUESTRA'!BV19</f>
        <v>0</v>
      </c>
      <c r="BQ30" s="15">
        <f>+'[60]EPS MUESTRA'!BW19</f>
        <v>0</v>
      </c>
      <c r="BR30" s="15">
        <f>+'[60]EPS MUESTRA'!BX19</f>
        <v>0</v>
      </c>
      <c r="BS30" s="15">
        <f t="shared" si="4"/>
        <v>0</v>
      </c>
      <c r="BT30" s="16"/>
      <c r="BU30" s="15">
        <f>+'[60]EPS MUESTRA'!BY19</f>
        <v>0</v>
      </c>
      <c r="BV30" s="15">
        <f>+'[60]EPS MUESTRA'!BZ19</f>
        <v>0</v>
      </c>
      <c r="BW30" s="15">
        <f>+'[60]EPS MUESTRA'!CA19</f>
        <v>0</v>
      </c>
      <c r="BX30" s="15">
        <f>+'[60]EPS MUESTRA'!CB19</f>
        <v>0</v>
      </c>
      <c r="BY30" s="15">
        <f>+'[60]EPS MUESTRA'!CC19</f>
        <v>0</v>
      </c>
      <c r="BZ30" s="15">
        <f>+'[60]EPS MUESTRA'!CD19</f>
        <v>0</v>
      </c>
      <c r="CA30" s="15">
        <f>+'[60]EPS MUESTRA'!CE19</f>
        <v>0</v>
      </c>
      <c r="CB30" s="15">
        <f>+'[60]EPS MUESTRA'!CF19</f>
        <v>0</v>
      </c>
      <c r="CC30" s="15">
        <f>+'[60]EPS MUESTRA'!CG19</f>
        <v>0</v>
      </c>
      <c r="CD30" s="15">
        <f>+'[60]EPS MUESTRA'!CH19</f>
        <v>0</v>
      </c>
      <c r="CE30" s="15">
        <f>+'[60]EPS MUESTRA'!CI19</f>
        <v>0</v>
      </c>
      <c r="CF30" s="15">
        <f>+'[60]EPS MUESTRA'!CJ19</f>
        <v>0</v>
      </c>
      <c r="CG30" s="15">
        <f t="shared" si="5"/>
        <v>0</v>
      </c>
      <c r="CH30" s="16"/>
      <c r="CI30" s="15">
        <f>+'[60]EPS MUESTRA'!CK19</f>
        <v>0</v>
      </c>
      <c r="CJ30" s="15">
        <f>+'[60]EPS MUESTRA'!CL19</f>
        <v>0</v>
      </c>
      <c r="CK30" s="15">
        <f>+'[60]EPS MUESTRA'!CM19</f>
        <v>0</v>
      </c>
      <c r="CL30" s="15">
        <f>+'[60]EPS MUESTRA'!CN19</f>
        <v>0</v>
      </c>
      <c r="CM30" s="15">
        <f>+'[60]EPS MUESTRA'!CO19</f>
        <v>0</v>
      </c>
      <c r="CN30" s="15">
        <f>+'[60]EPS MUESTRA'!CP19</f>
        <v>0</v>
      </c>
      <c r="CO30" s="15">
        <f>+'[60]EPS MUESTRA'!CQ19</f>
        <v>0</v>
      </c>
      <c r="CP30" s="15">
        <f>+'[60]EPS MUESTRA'!CR19</f>
        <v>0</v>
      </c>
      <c r="CQ30" s="15">
        <f>+'[60]EPS MUESTRA'!CS19</f>
        <v>0</v>
      </c>
      <c r="CR30" s="15">
        <f>+'[60]EPS MUESTRA'!CT19</f>
        <v>0</v>
      </c>
      <c r="CS30" s="15">
        <f>+'[60]EPS MUESTRA'!CU19</f>
        <v>0</v>
      </c>
      <c r="CT30" s="15">
        <f>+'[60]EPS MUESTRA'!CV19</f>
        <v>0</v>
      </c>
      <c r="CU30" s="15">
        <f t="shared" si="6"/>
        <v>0</v>
      </c>
      <c r="CV30" s="16"/>
      <c r="CW30" s="15">
        <f>+'[60]EPS MUESTRA'!CW19</f>
        <v>0</v>
      </c>
      <c r="CX30" s="15">
        <f>+'[60]EPS MUESTRA'!CX19</f>
        <v>0</v>
      </c>
      <c r="CY30" s="15">
        <f>+'[60]EPS MUESTRA'!CY19</f>
        <v>0</v>
      </c>
      <c r="CZ30" s="15">
        <f>+'[60]EPS MUESTRA'!CZ19</f>
        <v>0</v>
      </c>
      <c r="DA30" s="15">
        <f>+'[60]EPS MUESTRA'!DA19</f>
        <v>0</v>
      </c>
      <c r="DB30" s="15">
        <f>+'[60]EPS MUESTRA'!DB19</f>
        <v>0</v>
      </c>
      <c r="DC30" s="15">
        <f>+'[60]EPS MUESTRA'!DC19</f>
        <v>0</v>
      </c>
      <c r="DD30" s="15">
        <f>+'[60]EPS MUESTRA'!DD19</f>
        <v>0</v>
      </c>
      <c r="DE30" s="15">
        <f>+'[60]EPS MUESTRA'!DE19</f>
        <v>0</v>
      </c>
      <c r="DF30" s="15">
        <f>+'[60]EPS MUESTRA'!DF19</f>
        <v>0</v>
      </c>
      <c r="DG30" s="15">
        <f>+'[60]EPS MUESTRA'!DG19</f>
        <v>0</v>
      </c>
      <c r="DH30" s="15">
        <f>+'[60]EPS MUESTRA'!DH19</f>
        <v>0</v>
      </c>
      <c r="DI30" s="15">
        <f t="shared" si="7"/>
        <v>0</v>
      </c>
      <c r="DJ30" s="16"/>
      <c r="DK30" s="15">
        <f>+'[60]EPS MUESTRA'!DI19</f>
        <v>0</v>
      </c>
      <c r="DL30" s="15">
        <f>+'[60]EPS MUESTRA'!DJ19</f>
        <v>0</v>
      </c>
      <c r="DM30" s="15">
        <f>+'[60]EPS MUESTRA'!DK19</f>
        <v>0</v>
      </c>
      <c r="DN30" s="15">
        <f>+'[60]EPS MUESTRA'!DL19</f>
        <v>0</v>
      </c>
      <c r="DO30" s="15">
        <f>+'[60]EPS MUESTRA'!DM19</f>
        <v>0</v>
      </c>
      <c r="DP30" s="15">
        <f>+'[60]EPS MUESTRA'!DN19</f>
        <v>0</v>
      </c>
      <c r="DQ30" s="15">
        <f>+'[60]EPS MUESTRA'!DO19</f>
        <v>0</v>
      </c>
      <c r="DR30" s="15">
        <f>+'[60]EPS MUESTRA'!DP19</f>
        <v>0</v>
      </c>
      <c r="DS30" s="15">
        <f>+'[60]EPS MUESTRA'!DQ19</f>
        <v>0</v>
      </c>
      <c r="DT30" s="15">
        <f>+'[60]EPS MUESTRA'!DR19</f>
        <v>0</v>
      </c>
      <c r="DU30" s="15">
        <f>+'[60]EPS MUESTRA'!DS19</f>
        <v>0</v>
      </c>
      <c r="DV30" s="15">
        <f>+'[60]EPS MUESTRA'!DT19</f>
        <v>0</v>
      </c>
      <c r="DW30" s="15">
        <f t="shared" si="8"/>
        <v>0</v>
      </c>
      <c r="DX30" s="16"/>
      <c r="DY30" s="15">
        <f>+'[60]EPS MUESTRA'!DU19</f>
        <v>0</v>
      </c>
      <c r="DZ30" s="15">
        <f>+'[60]EPS MUESTRA'!DV19</f>
        <v>0</v>
      </c>
      <c r="EA30" s="15">
        <f>+'[60]EPS MUESTRA'!DW19</f>
        <v>0</v>
      </c>
      <c r="EB30" s="15">
        <f>+'[60]EPS MUESTRA'!DX19</f>
        <v>0</v>
      </c>
      <c r="EC30" s="15">
        <f>+'[60]EPS MUESTRA'!DY19</f>
        <v>0</v>
      </c>
      <c r="ED30" s="15">
        <f>+'[60]EPS MUESTRA'!DZ19</f>
        <v>0</v>
      </c>
      <c r="EE30" s="15">
        <f>+'[60]EPS MUESTRA'!EA19</f>
        <v>0</v>
      </c>
      <c r="EF30" s="15">
        <f>+'[60]EPS MUESTRA'!EB19</f>
        <v>0</v>
      </c>
      <c r="EG30" s="15">
        <f>+'[60]EPS MUESTRA'!EC19</f>
        <v>0</v>
      </c>
      <c r="EH30" s="15">
        <f>+'[60]EPS MUESTRA'!ED19</f>
        <v>0</v>
      </c>
      <c r="EI30" s="15">
        <f>+'[60]EPS MUESTRA'!EE19</f>
        <v>0</v>
      </c>
      <c r="EJ30" s="15">
        <f>+'[60]EPS MUESTRA'!EF19</f>
        <v>0</v>
      </c>
      <c r="EK30" s="15">
        <f t="shared" si="9"/>
        <v>0</v>
      </c>
      <c r="EL30" s="16"/>
      <c r="EM30" s="15">
        <f>+'[60]EPS MUESTRA'!EG19</f>
        <v>0</v>
      </c>
      <c r="EN30" s="15">
        <f>+'[60]EPS MUESTRA'!EH19</f>
        <v>0</v>
      </c>
      <c r="EO30" s="15">
        <f>+'[60]EPS MUESTRA'!EI19</f>
        <v>0</v>
      </c>
      <c r="EP30" s="15">
        <f>+'[60]EPS MUESTRA'!EJ19</f>
        <v>0</v>
      </c>
      <c r="EQ30" s="15">
        <f>+'[60]EPS MUESTRA'!EK19</f>
        <v>0</v>
      </c>
      <c r="ER30" s="15">
        <f>+'[60]EPS MUESTRA'!EL19</f>
        <v>0</v>
      </c>
      <c r="ES30" s="15">
        <f>+'[60]EPS MUESTRA'!EM19</f>
        <v>0</v>
      </c>
      <c r="ET30" s="15">
        <f>+'[60]EPS MUESTRA'!EN19</f>
        <v>0</v>
      </c>
      <c r="EU30" s="15">
        <f>+'[60]EPS MUESTRA'!EO19</f>
        <v>0</v>
      </c>
      <c r="EV30" s="15">
        <f>+'[60]EPS MUESTRA'!EP19</f>
        <v>0</v>
      </c>
      <c r="EW30" s="15">
        <f>+'[60]EPS MUESTRA'!EQ19</f>
        <v>0</v>
      </c>
      <c r="EX30" s="15">
        <f>+'[60]EPS MUESTRA'!ER19</f>
        <v>0</v>
      </c>
      <c r="EY30" s="15">
        <f t="shared" si="10"/>
        <v>0</v>
      </c>
      <c r="EZ30" s="16"/>
      <c r="FA30" s="15">
        <f>+'[60]EPS MUESTRA'!ES19</f>
        <v>0</v>
      </c>
      <c r="FB30" s="15">
        <f>+'[60]EPS MUESTRA'!ET19</f>
        <v>0</v>
      </c>
      <c r="FC30" s="15">
        <f>+'[60]EPS MUESTRA'!EU19</f>
        <v>0</v>
      </c>
      <c r="FD30" s="15">
        <f>+'[60]EPS MUESTRA'!EV19</f>
        <v>0</v>
      </c>
      <c r="FE30" s="15">
        <f>+'[60]EPS MUESTRA'!EW19</f>
        <v>0</v>
      </c>
      <c r="FF30" s="15">
        <f>+'[60]EPS MUESTRA'!EX19</f>
        <v>0</v>
      </c>
      <c r="FG30" s="15">
        <f>+'[60]EPS MUESTRA'!EY19</f>
        <v>0</v>
      </c>
      <c r="FH30" s="15">
        <f>+'[60]EPS MUESTRA'!EZ19</f>
        <v>0</v>
      </c>
      <c r="FI30" s="15">
        <f>+'[60]EPS MUESTRA'!FA19</f>
        <v>0</v>
      </c>
      <c r="FJ30" s="15">
        <f>+'[60]EPS MUESTRA'!FB19</f>
        <v>0</v>
      </c>
      <c r="FK30" s="15">
        <f>+'[60]EPS MUESTRA'!FC19</f>
        <v>0</v>
      </c>
      <c r="FL30" s="15">
        <f>+'[60]EPS MUESTRA'!FD19</f>
        <v>0</v>
      </c>
      <c r="FM30" s="15">
        <f t="shared" si="11"/>
        <v>0</v>
      </c>
    </row>
    <row r="31" spans="2:169" ht="18.95" customHeight="1" x14ac:dyDescent="0.25">
      <c r="B31" s="694" t="s">
        <v>17</v>
      </c>
      <c r="C31" s="518">
        <f>+IF([63]mFlows!S117&gt;0,[63]mFlows!S117,0)</f>
        <v>0</v>
      </c>
      <c r="D31" s="518">
        <f>+IF([63]mFlows!T117&gt;0,[63]mFlows!T117,0)</f>
        <v>0</v>
      </c>
      <c r="E31" s="518">
        <f>+IF([63]mFlows!U117&gt;0,[63]mFlows!U117,0)</f>
        <v>0</v>
      </c>
      <c r="F31" s="518">
        <f>+IF([63]mFlows!V117&gt;0,[63]mFlows!V117,0)</f>
        <v>0</v>
      </c>
      <c r="G31" s="518">
        <f>+IF([63]mFlows!W117&gt;0,[63]mFlows!W117,0)</f>
        <v>0</v>
      </c>
      <c r="H31" s="518">
        <f>+IF([63]mFlows!X117&gt;0,[63]mFlows!X117,0)</f>
        <v>0</v>
      </c>
      <c r="I31" s="518">
        <f>+IF([63]mFlows!Y117&gt;0,[63]mFlows!Y117,0)</f>
        <v>0</v>
      </c>
      <c r="J31" s="518">
        <f>+IF([63]mFlows!Z117&gt;0,[63]mFlows!Z117,0)</f>
        <v>0</v>
      </c>
      <c r="K31" s="518">
        <f>+IF([63]mFlows!AA117&gt;0,[63]mFlows!AA117,0)</f>
        <v>0</v>
      </c>
      <c r="L31" s="518">
        <f>+IF([63]mFlows!AB117&gt;0,[63]mFlows!AB117,0)</f>
        <v>0</v>
      </c>
      <c r="M31" s="518">
        <f>+IF([63]mFlows!AC117&gt;0,[63]mFlows!AC117,0)</f>
        <v>0</v>
      </c>
      <c r="N31" s="518">
        <f>+IF([63]mFlows!AD117&gt;0,[63]mFlows!AD117,0)</f>
        <v>0</v>
      </c>
      <c r="O31" s="15">
        <f t="shared" si="0"/>
        <v>0</v>
      </c>
      <c r="P31" s="16"/>
      <c r="Q31" s="518">
        <f>+IF([63]mFlows!AE117&gt;0,[63]mFlows!AE117,0)</f>
        <v>0</v>
      </c>
      <c r="R31" s="518">
        <f>+IF([63]mFlows!AF117&gt;0,[63]mFlows!AF117,0)</f>
        <v>0</v>
      </c>
      <c r="S31" s="518">
        <f>+IF([63]mFlows!AG117&gt;0,[63]mFlows!AG117,0)</f>
        <v>0</v>
      </c>
      <c r="T31" s="518">
        <f>+IF([63]mFlows!AH117&gt;0,[63]mFlows!AH117,0)</f>
        <v>0</v>
      </c>
      <c r="U31" s="518">
        <f>+IF([63]mFlows!AI117&gt;0,[63]mFlows!AI117,0)</f>
        <v>0</v>
      </c>
      <c r="V31" s="518">
        <f>+IF([63]mFlows!AJ117&gt;0,[63]mFlows!AJ117,0)</f>
        <v>0</v>
      </c>
      <c r="W31" s="518">
        <f>+IF([63]mFlows!AK117&gt;0,[63]mFlows!AK117,0)</f>
        <v>0</v>
      </c>
      <c r="X31" s="518">
        <f>+IF([63]mFlows!AL117&gt;0,[63]mFlows!AL117,0)</f>
        <v>0</v>
      </c>
      <c r="Y31" s="518">
        <f>+IF([63]mFlows!AM117&gt;0,[63]mFlows!AM117,0)</f>
        <v>0</v>
      </c>
      <c r="Z31" s="518">
        <f>+IF([63]mFlows!AN117&gt;0,[63]mFlows!AN117,0)</f>
        <v>0</v>
      </c>
      <c r="AA31" s="518">
        <f>+IF([63]mFlows!AO117&gt;0,[63]mFlows!AO117,0)</f>
        <v>0</v>
      </c>
      <c r="AB31" s="518">
        <f>+IF([63]mFlows!AP117&gt;0,[63]mFlows!AP117,0)</f>
        <v>0</v>
      </c>
      <c r="AC31" s="15">
        <f t="shared" si="1"/>
        <v>0</v>
      </c>
      <c r="AD31" s="16"/>
      <c r="AE31" s="518">
        <f>+IF([63]mFlows!AQ117&gt;0,[63]mFlows!AQ117,0)</f>
        <v>0</v>
      </c>
      <c r="AF31" s="518">
        <f>+IF([63]mFlows!AR117&gt;0,[63]mFlows!AR117,0)</f>
        <v>0</v>
      </c>
      <c r="AG31" s="518">
        <f>+IF([63]mFlows!AS117&gt;0,[63]mFlows!AS117,0)</f>
        <v>0</v>
      </c>
      <c r="AH31" s="518">
        <f>+IF([63]mFlows!AT117&gt;0,[63]mFlows!AT117,0)</f>
        <v>0</v>
      </c>
      <c r="AI31" s="518">
        <f>+IF([63]mFlows!AU117&gt;0,[63]mFlows!AU117,0)</f>
        <v>0</v>
      </c>
      <c r="AJ31" s="518">
        <f>+IF([63]mFlows!AV117&gt;0,[63]mFlows!AV117,0)</f>
        <v>0</v>
      </c>
      <c r="AK31" s="518">
        <f>+IF([63]mFlows!AW117&gt;0,[63]mFlows!AW117,0)</f>
        <v>0</v>
      </c>
      <c r="AL31" s="518">
        <f>+IF([63]mFlows!AX117&gt;0,[63]mFlows!AX117,0)</f>
        <v>0</v>
      </c>
      <c r="AM31" s="518">
        <f>+IF([63]mFlows!AY117&gt;0,[63]mFlows!AY117,0)</f>
        <v>0</v>
      </c>
      <c r="AN31" s="518">
        <f>+IF([63]mFlows!AZ117&gt;0,[63]mFlows!AZ117,0)</f>
        <v>0</v>
      </c>
      <c r="AO31" s="518">
        <f>+IF([63]mFlows!BA117&gt;0,[63]mFlows!BA117,0)</f>
        <v>0</v>
      </c>
      <c r="AP31" s="518">
        <f>+IF([63]mFlows!BB117&gt;0,[63]mFlows!BB117,0)</f>
        <v>500</v>
      </c>
      <c r="AQ31" s="15">
        <f t="shared" si="2"/>
        <v>500</v>
      </c>
      <c r="AR31" s="16"/>
      <c r="AS31" s="518">
        <f>+IF([63]mFlows!BC117&gt;0,[63]mFlows!BC117,0)</f>
        <v>500</v>
      </c>
      <c r="AT31" s="518">
        <f>+IF([63]mFlows!BD117&gt;0,[63]mFlows!BD117,0)</f>
        <v>0</v>
      </c>
      <c r="AU31" s="518">
        <f>+IF([63]mFlows!BE117&gt;0,[63]mFlows!BE117,0)</f>
        <v>0</v>
      </c>
      <c r="AV31" s="518">
        <f>+IF([63]mFlows!BF117&gt;0,[63]mFlows!BF117,0)</f>
        <v>0</v>
      </c>
      <c r="AW31" s="518">
        <f>+IF([63]mFlows!BG117&gt;0,[63]mFlows!BG117,0)</f>
        <v>0</v>
      </c>
      <c r="AX31" s="518">
        <f>+IF([63]mFlows!BH117&gt;0,[63]mFlows!BH117,0)</f>
        <v>0</v>
      </c>
      <c r="AY31" s="518">
        <f>+IF([63]mFlows!BI117&gt;0,[63]mFlows!BI117,0)</f>
        <v>0</v>
      </c>
      <c r="AZ31" s="518">
        <f>+IF([63]mFlows!BJ117&gt;0,[63]mFlows!BJ117,0)</f>
        <v>0</v>
      </c>
      <c r="BA31" s="518">
        <f>+IF([63]mFlows!BK117&gt;0,[63]mFlows!BK117,0)</f>
        <v>0</v>
      </c>
      <c r="BB31" s="518">
        <f>+IF([63]mFlows!BL117&gt;0,[63]mFlows!BL117,0)</f>
        <v>0</v>
      </c>
      <c r="BC31" s="518">
        <f>+IF([63]mFlows!BM117&gt;0,[63]mFlows!BM117,0)</f>
        <v>0</v>
      </c>
      <c r="BD31" s="518">
        <f>+IF([63]mFlows!BN117&gt;0,[63]mFlows!BN117,0)</f>
        <v>0</v>
      </c>
      <c r="BE31" s="15">
        <f t="shared" si="3"/>
        <v>500</v>
      </c>
      <c r="BF31" s="16"/>
      <c r="BG31" s="518">
        <f>+IF([63]mFlows!BO117&gt;0,[63]mFlows!BO117,0)</f>
        <v>0</v>
      </c>
      <c r="BH31" s="518">
        <f>+IF([63]mFlows!BP117&gt;0,[63]mFlows!BP117,0)</f>
        <v>0</v>
      </c>
      <c r="BI31" s="518">
        <f>+IF([63]mFlows!BQ117&gt;0,[63]mFlows!BQ117,0)</f>
        <v>0</v>
      </c>
      <c r="BJ31" s="518">
        <f>+IF([63]mFlows!BR117&gt;0,[63]mFlows!BR117,0)</f>
        <v>0</v>
      </c>
      <c r="BK31" s="518">
        <f>+IF([63]mFlows!BS117&gt;0,[63]mFlows!BS117,0)</f>
        <v>0</v>
      </c>
      <c r="BL31" s="518">
        <f>+IF([63]mFlows!BT117&gt;0,[63]mFlows!BT117,0)</f>
        <v>0</v>
      </c>
      <c r="BM31" s="518">
        <f>+IF([63]mFlows!BU117&gt;0,[63]mFlows!BU117,0)</f>
        <v>0</v>
      </c>
      <c r="BN31" s="518">
        <f>+IF([63]mFlows!BV117&gt;0,[63]mFlows!BV117,0)</f>
        <v>0</v>
      </c>
      <c r="BO31" s="518">
        <f>+IF([63]mFlows!BW117&gt;0,[63]mFlows!BW117,0)</f>
        <v>0</v>
      </c>
      <c r="BP31" s="518">
        <f>+IF([63]mFlows!BX117&gt;0,[63]mFlows!BX117,0)</f>
        <v>0</v>
      </c>
      <c r="BQ31" s="518">
        <f>+IF([63]mFlows!BY117&gt;0,[63]mFlows!BY117,0)</f>
        <v>0</v>
      </c>
      <c r="BR31" s="518">
        <f>+IF([63]mFlows!BZ117&gt;0,[63]mFlows!BZ117,0)</f>
        <v>0</v>
      </c>
      <c r="BS31" s="15">
        <f t="shared" si="4"/>
        <v>0</v>
      </c>
      <c r="BT31" s="16"/>
      <c r="BU31" s="518">
        <f>+IF([63]mFlows!CA117&gt;0,[63]mFlows!CA117,0)</f>
        <v>0</v>
      </c>
      <c r="BV31" s="518">
        <f>+IF([63]mFlows!CB117&gt;0,[63]mFlows!CB117,0)</f>
        <v>0</v>
      </c>
      <c r="BW31" s="518">
        <f>+IF([63]mFlows!CC117&gt;0,[63]mFlows!CC117,0)</f>
        <v>0</v>
      </c>
      <c r="BX31" s="518">
        <f>+IF([63]mFlows!CD117&gt;0,[63]mFlows!CD117,0)</f>
        <v>0</v>
      </c>
      <c r="BY31" s="518">
        <f>+IF([63]mFlows!CE117&gt;0,[63]mFlows!CE117,0)</f>
        <v>0</v>
      </c>
      <c r="BZ31" s="518">
        <f>+IF([63]mFlows!CF117&gt;0,[63]mFlows!CF117,0)</f>
        <v>0</v>
      </c>
      <c r="CA31" s="518">
        <f>+IF([63]mFlows!CG117&gt;0,[63]mFlows!CG117,0)</f>
        <v>0</v>
      </c>
      <c r="CB31" s="518">
        <f>+IF([63]mFlows!CH117&gt;0,[63]mFlows!CH117,0)</f>
        <v>0</v>
      </c>
      <c r="CC31" s="518">
        <f>+IF([63]mFlows!CI117&gt;0,[63]mFlows!CI117,0)</f>
        <v>0</v>
      </c>
      <c r="CD31" s="518">
        <f>+IF([63]mFlows!CJ117&gt;0,[63]mFlows!CJ117,0)</f>
        <v>0</v>
      </c>
      <c r="CE31" s="518">
        <f>+IF([63]mFlows!CK117&gt;0,[63]mFlows!CK117,0)</f>
        <v>0</v>
      </c>
      <c r="CF31" s="518">
        <f>+IF([63]mFlows!CL117&gt;0,[63]mFlows!CL117,0)</f>
        <v>0</v>
      </c>
      <c r="CG31" s="15">
        <f t="shared" si="5"/>
        <v>0</v>
      </c>
      <c r="CH31" s="16"/>
      <c r="CI31" s="518">
        <f>+IF([63]mFlows!CM117&gt;0,[63]mFlows!CM117,0)</f>
        <v>0</v>
      </c>
      <c r="CJ31" s="518">
        <f>+IF([63]mFlows!CN117&gt;0,[63]mFlows!CN117,0)</f>
        <v>0</v>
      </c>
      <c r="CK31" s="518">
        <f>+IF([63]mFlows!CO117&gt;0,[63]mFlows!CO117,0)</f>
        <v>0</v>
      </c>
      <c r="CL31" s="518">
        <f>+IF([63]mFlows!CP117&gt;0,[63]mFlows!CP117,0)</f>
        <v>0</v>
      </c>
      <c r="CM31" s="518">
        <f>+IF([63]mFlows!CQ117&gt;0,[63]mFlows!CQ117,0)</f>
        <v>0</v>
      </c>
      <c r="CN31" s="518">
        <f>+IF([63]mFlows!CR117&gt;0,[63]mFlows!CR117,0)</f>
        <v>0</v>
      </c>
      <c r="CO31" s="518">
        <f>+IF([63]mFlows!CS117&gt;0,[63]mFlows!CS117,0)</f>
        <v>0</v>
      </c>
      <c r="CP31" s="518">
        <f>+IF([63]mFlows!CT117&gt;0,[63]mFlows!CT117,0)</f>
        <v>0</v>
      </c>
      <c r="CQ31" s="518">
        <f>+IF([63]mFlows!CU117&gt;0,[63]mFlows!CU117,0)</f>
        <v>0</v>
      </c>
      <c r="CR31" s="518">
        <f>+IF([63]mFlows!CV117&gt;0,[63]mFlows!CV117,0)</f>
        <v>0</v>
      </c>
      <c r="CS31" s="518">
        <f>+IF([63]mFlows!CW117&gt;0,[63]mFlows!CW117,0)</f>
        <v>0</v>
      </c>
      <c r="CT31" s="518">
        <f>+IF([63]mFlows!CX117&gt;0,[63]mFlows!CX117,0)</f>
        <v>0</v>
      </c>
      <c r="CU31" s="15">
        <f t="shared" si="6"/>
        <v>0</v>
      </c>
      <c r="CV31" s="16"/>
      <c r="CW31" s="518">
        <f>+IF([63]mFlows!CY117&gt;0,[63]mFlows!CY117,0)</f>
        <v>0</v>
      </c>
      <c r="CX31" s="518">
        <f>+IF([63]mFlows!CZ117&gt;0,[63]mFlows!CZ117,0)</f>
        <v>0</v>
      </c>
      <c r="CY31" s="518">
        <f>+IF([63]mFlows!DA117&gt;0,[63]mFlows!DA117,0)</f>
        <v>0</v>
      </c>
      <c r="CZ31" s="518">
        <f>+IF([63]mFlows!DB117&gt;0,[63]mFlows!DB117,0)</f>
        <v>0</v>
      </c>
      <c r="DA31" s="518">
        <f>+IF([63]mFlows!DC117&gt;0,[63]mFlows!DC117,0)</f>
        <v>0</v>
      </c>
      <c r="DB31" s="518">
        <f>+IF([63]mFlows!DD117&gt;0,[63]mFlows!DD117,0)</f>
        <v>0</v>
      </c>
      <c r="DC31" s="518">
        <f>+IF([63]mFlows!DE117&gt;0,[63]mFlows!DE117,0)</f>
        <v>0</v>
      </c>
      <c r="DD31" s="518">
        <f>+IF([63]mFlows!DF117&gt;0,[63]mFlows!DF117,0)</f>
        <v>0</v>
      </c>
      <c r="DE31" s="518">
        <f>+IF([63]mFlows!DG117&gt;0,[63]mFlows!DG117,0)</f>
        <v>0</v>
      </c>
      <c r="DF31" s="518">
        <f>+IF([63]mFlows!DH117&gt;0,[63]mFlows!DH117,0)</f>
        <v>0</v>
      </c>
      <c r="DG31" s="518">
        <f>+IF([63]mFlows!DI117&gt;0,[63]mFlows!DI117,0)</f>
        <v>0</v>
      </c>
      <c r="DH31" s="518">
        <f>+IF([63]mFlows!DJ117&gt;0,[63]mFlows!DJ117,0)</f>
        <v>0</v>
      </c>
      <c r="DI31" s="15">
        <f t="shared" si="7"/>
        <v>0</v>
      </c>
      <c r="DJ31" s="16"/>
      <c r="DK31" s="518">
        <f>+IF([63]mFlows!DK117&gt;0,[63]mFlows!DK117,0)</f>
        <v>0</v>
      </c>
      <c r="DL31" s="518">
        <f>+IF([63]mFlows!DL117&gt;0,[63]mFlows!DL117,0)</f>
        <v>0</v>
      </c>
      <c r="DM31" s="518">
        <f>+IF([63]mFlows!DM117&gt;0,[63]mFlows!DM117,0)</f>
        <v>0</v>
      </c>
      <c r="DN31" s="518">
        <f>+IF([63]mFlows!DN117&gt;0,[63]mFlows!DN117,0)</f>
        <v>0</v>
      </c>
      <c r="DO31" s="518">
        <f>+IF([63]mFlows!DO117&gt;0,[63]mFlows!DO117,0)</f>
        <v>0</v>
      </c>
      <c r="DP31" s="518">
        <f>+IF([63]mFlows!DP117&gt;0,[63]mFlows!DP117,0)</f>
        <v>0</v>
      </c>
      <c r="DQ31" s="518">
        <f>+IF([63]mFlows!DQ117&gt;0,[63]mFlows!DQ117,0)</f>
        <v>0</v>
      </c>
      <c r="DR31" s="518">
        <f>+IF([63]mFlows!DR117&gt;0,[63]mFlows!DR117,0)</f>
        <v>0</v>
      </c>
      <c r="DS31" s="518">
        <f>+IF([63]mFlows!DS117&gt;0,[63]mFlows!DS117,0)</f>
        <v>0</v>
      </c>
      <c r="DT31" s="518">
        <f>+IF([63]mFlows!DT117&gt;0,[63]mFlows!DT117,0)</f>
        <v>0</v>
      </c>
      <c r="DU31" s="518">
        <f>+IF([63]mFlows!DU117&gt;0,[63]mFlows!DU117,0)</f>
        <v>0</v>
      </c>
      <c r="DV31" s="518">
        <f>+IF([63]mFlows!DV117&gt;0,[63]mFlows!DV117,0)</f>
        <v>0</v>
      </c>
      <c r="DW31" s="15">
        <f t="shared" si="8"/>
        <v>0</v>
      </c>
      <c r="DX31" s="16"/>
      <c r="DY31" s="518">
        <f>+IF([63]mFlows!DW117&gt;0,[63]mFlows!DW117,0)</f>
        <v>0</v>
      </c>
      <c r="DZ31" s="518">
        <f>+IF([63]mFlows!DX117&gt;0,[63]mFlows!DX117,0)</f>
        <v>0</v>
      </c>
      <c r="EA31" s="518">
        <f>+IF([63]mFlows!DY117&gt;0,[63]mFlows!DY117,0)</f>
        <v>0</v>
      </c>
      <c r="EB31" s="518">
        <f>+IF([63]mFlows!DZ117&gt;0,[63]mFlows!DZ117,0)</f>
        <v>0</v>
      </c>
      <c r="EC31" s="518">
        <f>+IF([63]mFlows!EA117&gt;0,[63]mFlows!EA117,0)</f>
        <v>0</v>
      </c>
      <c r="ED31" s="518">
        <f>+IF([63]mFlows!EB117&gt;0,[63]mFlows!EB117,0)</f>
        <v>0</v>
      </c>
      <c r="EE31" s="518">
        <f>+IF([63]mFlows!EC117&gt;0,[63]mFlows!EC117,0)</f>
        <v>0</v>
      </c>
      <c r="EF31" s="518">
        <f>+IF([63]mFlows!ED117&gt;0,[63]mFlows!ED117,0)</f>
        <v>0</v>
      </c>
      <c r="EG31" s="518">
        <f>+IF([63]mFlows!EE117&gt;0,[63]mFlows!EE117,0)</f>
        <v>0</v>
      </c>
      <c r="EH31" s="518">
        <f>+IF([63]mFlows!EF117&gt;0,[63]mFlows!EF117,0)</f>
        <v>0</v>
      </c>
      <c r="EI31" s="518">
        <f>+IF([63]mFlows!EG117&gt;0,[63]mFlows!EG117,0)</f>
        <v>0</v>
      </c>
      <c r="EJ31" s="518">
        <f>+IF([63]mFlows!EH117&gt;0,[63]mFlows!EH117,0)</f>
        <v>0</v>
      </c>
      <c r="EK31" s="15">
        <f t="shared" si="9"/>
        <v>0</v>
      </c>
      <c r="EL31" s="16"/>
      <c r="EM31" s="518">
        <f>+IF([63]mFlows!EI117&gt;0,[63]mFlows!EI117,0)</f>
        <v>0</v>
      </c>
      <c r="EN31" s="518">
        <f>+IF([63]mFlows!EJ117&gt;0,[63]mFlows!EJ117,0)</f>
        <v>0</v>
      </c>
      <c r="EO31" s="518">
        <f>+IF([63]mFlows!EK117&gt;0,[63]mFlows!EK117,0)</f>
        <v>0</v>
      </c>
      <c r="EP31" s="518">
        <f>+IF([63]mFlows!EL117&gt;0,[63]mFlows!EL117,0)</f>
        <v>0</v>
      </c>
      <c r="EQ31" s="518">
        <f>+IF([63]mFlows!EM117&gt;0,[63]mFlows!EM117,0)</f>
        <v>0</v>
      </c>
      <c r="ER31" s="518">
        <f>+IF([63]mFlows!EN117&gt;0,[63]mFlows!EN117,0)</f>
        <v>0</v>
      </c>
      <c r="ES31" s="518">
        <f>+IF([63]mFlows!EO117&gt;0,[63]mFlows!EO117,0)</f>
        <v>0</v>
      </c>
      <c r="ET31" s="518">
        <f>+IF([63]mFlows!EP117&gt;0,[63]mFlows!EP117,0)</f>
        <v>0</v>
      </c>
      <c r="EU31" s="518">
        <f>+IF([63]mFlows!EQ117&gt;0,[63]mFlows!EQ117,0)</f>
        <v>0</v>
      </c>
      <c r="EV31" s="518">
        <f>+IF([63]mFlows!ER117&gt;0,[63]mFlows!ER117,0)</f>
        <v>0</v>
      </c>
      <c r="EW31" s="518">
        <f>+IF([63]mFlows!ES117&gt;0,[63]mFlows!ES117,0)</f>
        <v>0</v>
      </c>
      <c r="EX31" s="518">
        <f>+IF([63]mFlows!ET117&gt;0,[63]mFlows!ET117,0)</f>
        <v>0</v>
      </c>
      <c r="EY31" s="15">
        <f t="shared" si="10"/>
        <v>0</v>
      </c>
      <c r="EZ31" s="16"/>
      <c r="FA31" s="518">
        <f>+IF([63]mFlows!EU117&gt;0,[63]mFlows!EU117,0)</f>
        <v>0</v>
      </c>
      <c r="FB31" s="518">
        <f>+IF([63]mFlows!EV117&gt;0,[63]mFlows!EV117,0)</f>
        <v>0</v>
      </c>
      <c r="FC31" s="518">
        <f>+IF([63]mFlows!EW117&gt;0,[63]mFlows!EW117,0)</f>
        <v>0</v>
      </c>
      <c r="FD31" s="518">
        <f>+IF([63]mFlows!EX117&gt;0,[63]mFlows!EX117,0)</f>
        <v>0</v>
      </c>
      <c r="FE31" s="518">
        <f>+IF([63]mFlows!EY117&gt;0,[63]mFlows!EY117,0)</f>
        <v>0</v>
      </c>
      <c r="FF31" s="518">
        <f>+IF([63]mFlows!EZ117&gt;0,[63]mFlows!EZ117,0)</f>
        <v>0</v>
      </c>
      <c r="FG31" s="518">
        <f>+IF([63]mFlows!FA117&gt;0,[63]mFlows!FA117,0)</f>
        <v>0</v>
      </c>
      <c r="FH31" s="518">
        <f>+IF([63]mFlows!FB117&gt;0,[63]mFlows!FB117,0)</f>
        <v>0</v>
      </c>
      <c r="FI31" s="518">
        <f>+IF([63]mFlows!FC117&gt;0,[63]mFlows!FC117,0)</f>
        <v>0</v>
      </c>
      <c r="FJ31" s="518">
        <f>+IF([63]mFlows!FD117&gt;0,[63]mFlows!FD117,0)</f>
        <v>0</v>
      </c>
      <c r="FK31" s="518">
        <f>+IF([63]mFlows!FE117&gt;0,[63]mFlows!FE117,0)</f>
        <v>0</v>
      </c>
      <c r="FL31" s="518">
        <f>+IF([63]mFlows!FF117&gt;0,[63]mFlows!FF117,0)</f>
        <v>0</v>
      </c>
      <c r="FM31" s="15">
        <f t="shared" si="11"/>
        <v>0</v>
      </c>
    </row>
    <row r="32" spans="2:169" ht="16.5" customHeight="1" x14ac:dyDescent="0.25">
      <c r="B32" s="694" t="s">
        <v>18</v>
      </c>
      <c r="C32" s="15">
        <f>-[63]Amortizaciones!S98</f>
        <v>0</v>
      </c>
      <c r="D32" s="15">
        <f>-[63]Amortizaciones!T98</f>
        <v>0</v>
      </c>
      <c r="E32" s="15">
        <f>-[63]Amortizaciones!U98</f>
        <v>0</v>
      </c>
      <c r="F32" s="15">
        <f>-[63]Amortizaciones!V98</f>
        <v>0</v>
      </c>
      <c r="G32" s="15">
        <f>-[63]Amortizaciones!W98</f>
        <v>0</v>
      </c>
      <c r="H32" s="15">
        <f>-[63]Amortizaciones!X98</f>
        <v>0</v>
      </c>
      <c r="I32" s="15">
        <f>-[63]Amortizaciones!Y98</f>
        <v>0</v>
      </c>
      <c r="J32" s="15">
        <f>-[63]Amortizaciones!Z98</f>
        <v>0</v>
      </c>
      <c r="K32" s="15">
        <f>-[63]Amortizaciones!AA98</f>
        <v>0</v>
      </c>
      <c r="L32" s="15">
        <f>-[63]Amortizaciones!AB98</f>
        <v>0</v>
      </c>
      <c r="M32" s="15">
        <f>-[63]Amortizaciones!AC98</f>
        <v>0</v>
      </c>
      <c r="N32" s="15">
        <f>-[63]Amortizaciones!AD98</f>
        <v>0</v>
      </c>
      <c r="O32" s="15">
        <f t="shared" si="0"/>
        <v>0</v>
      </c>
      <c r="P32" s="16"/>
      <c r="Q32" s="15">
        <f>-[63]Amortizaciones!AE98</f>
        <v>0</v>
      </c>
      <c r="R32" s="15">
        <f>-[63]Amortizaciones!AF98</f>
        <v>0</v>
      </c>
      <c r="S32" s="15">
        <f>-[63]Amortizaciones!AG98</f>
        <v>0</v>
      </c>
      <c r="T32" s="15">
        <f>-[63]Amortizaciones!AH98</f>
        <v>0</v>
      </c>
      <c r="U32" s="15">
        <f>-[63]Amortizaciones!AI98</f>
        <v>0</v>
      </c>
      <c r="V32" s="15">
        <f>-[63]Amortizaciones!AJ98</f>
        <v>0</v>
      </c>
      <c r="W32" s="15">
        <f>-[63]Amortizaciones!AK98</f>
        <v>0</v>
      </c>
      <c r="X32" s="15">
        <f>-[63]Amortizaciones!AL98</f>
        <v>0</v>
      </c>
      <c r="Y32" s="15">
        <f>-[63]Amortizaciones!AM98</f>
        <v>0</v>
      </c>
      <c r="Z32" s="15">
        <f>-[63]Amortizaciones!AN98</f>
        <v>0</v>
      </c>
      <c r="AA32" s="15">
        <f>-[63]Amortizaciones!AO98</f>
        <v>0</v>
      </c>
      <c r="AB32" s="15">
        <f>-[63]Amortizaciones!AP98</f>
        <v>0</v>
      </c>
      <c r="AC32" s="15">
        <f t="shared" si="1"/>
        <v>0</v>
      </c>
      <c r="AD32" s="16"/>
      <c r="AE32" s="15">
        <f>-[63]Amortizaciones!AQ98</f>
        <v>0</v>
      </c>
      <c r="AF32" s="15">
        <f>-[63]Amortizaciones!AR98</f>
        <v>0</v>
      </c>
      <c r="AG32" s="15">
        <f>-[63]Amortizaciones!AS98</f>
        <v>0</v>
      </c>
      <c r="AH32" s="15">
        <f>-[63]Amortizaciones!AT98</f>
        <v>0</v>
      </c>
      <c r="AI32" s="15">
        <f>-[63]Amortizaciones!AU98</f>
        <v>0</v>
      </c>
      <c r="AJ32" s="15">
        <f>-[63]Amortizaciones!AV98</f>
        <v>0</v>
      </c>
      <c r="AK32" s="15">
        <f>-[63]Amortizaciones!AW98</f>
        <v>0</v>
      </c>
      <c r="AL32" s="15">
        <f>-[63]Amortizaciones!AX98</f>
        <v>0</v>
      </c>
      <c r="AM32" s="15">
        <f>-[63]Amortizaciones!AY98</f>
        <v>0</v>
      </c>
      <c r="AN32" s="15">
        <f>-[63]Amortizaciones!AZ98</f>
        <v>0</v>
      </c>
      <c r="AO32" s="15">
        <f>-[63]Amortizaciones!BA98</f>
        <v>0</v>
      </c>
      <c r="AP32" s="15">
        <f>-[63]Amortizaciones!BB98</f>
        <v>0</v>
      </c>
      <c r="AQ32" s="15">
        <f t="shared" si="2"/>
        <v>0</v>
      </c>
      <c r="AR32" s="16"/>
      <c r="AS32" s="15">
        <f>-[63]Amortizaciones!BC98</f>
        <v>0</v>
      </c>
      <c r="AT32" s="15">
        <f>-[63]Amortizaciones!BD98</f>
        <v>0</v>
      </c>
      <c r="AU32" s="15">
        <f>-[63]Amortizaciones!BE98</f>
        <v>0</v>
      </c>
      <c r="AV32" s="15">
        <f>-[63]Amortizaciones!BF98</f>
        <v>0</v>
      </c>
      <c r="AW32" s="15">
        <f>-[63]Amortizaciones!BG98</f>
        <v>41</v>
      </c>
      <c r="AX32" s="15">
        <f>-[63]Amortizaciones!BH98</f>
        <v>0</v>
      </c>
      <c r="AY32" s="15">
        <f>-[63]Amortizaciones!BI98</f>
        <v>0</v>
      </c>
      <c r="AZ32" s="15">
        <f>-[63]Amortizaciones!BJ98</f>
        <v>41</v>
      </c>
      <c r="BA32" s="15">
        <f>-[63]Amortizaciones!BK98</f>
        <v>0</v>
      </c>
      <c r="BB32" s="15">
        <f>-[63]Amortizaciones!BL98</f>
        <v>0</v>
      </c>
      <c r="BC32" s="15">
        <f>-[63]Amortizaciones!BM98</f>
        <v>41</v>
      </c>
      <c r="BD32" s="15">
        <f>-[63]Amortizaciones!BN98</f>
        <v>0</v>
      </c>
      <c r="BE32" s="15">
        <f t="shared" si="3"/>
        <v>123</v>
      </c>
      <c r="BF32" s="16"/>
      <c r="BG32" s="15">
        <f>-[63]Amortizaciones!BO98</f>
        <v>0</v>
      </c>
      <c r="BH32" s="15">
        <f>-[63]Amortizaciones!BP98</f>
        <v>41</v>
      </c>
      <c r="BI32" s="15">
        <f>-[63]Amortizaciones!BQ98</f>
        <v>0</v>
      </c>
      <c r="BJ32" s="15">
        <f>-[63]Amortizaciones!BR98</f>
        <v>0</v>
      </c>
      <c r="BK32" s="15">
        <f>-[63]Amortizaciones!BS98</f>
        <v>41</v>
      </c>
      <c r="BL32" s="15">
        <f>-[63]Amortizaciones!BT98</f>
        <v>0</v>
      </c>
      <c r="BM32" s="15">
        <f>-[63]Amortizaciones!BU98</f>
        <v>0</v>
      </c>
      <c r="BN32" s="15">
        <f>-[63]Amortizaciones!BV98</f>
        <v>41</v>
      </c>
      <c r="BO32" s="15">
        <f>-[63]Amortizaciones!BW98</f>
        <v>0</v>
      </c>
      <c r="BP32" s="15">
        <f>-[63]Amortizaciones!BX98</f>
        <v>0</v>
      </c>
      <c r="BQ32" s="15">
        <f>-[63]Amortizaciones!BY98</f>
        <v>41</v>
      </c>
      <c r="BR32" s="15">
        <f>-[63]Amortizaciones!BZ98</f>
        <v>0</v>
      </c>
      <c r="BS32" s="15">
        <f t="shared" si="4"/>
        <v>164</v>
      </c>
      <c r="BT32" s="16"/>
      <c r="BU32" s="15">
        <f>-[63]Amortizaciones!CA98</f>
        <v>0</v>
      </c>
      <c r="BV32" s="15">
        <f>-[63]Amortizaciones!CB98</f>
        <v>41</v>
      </c>
      <c r="BW32" s="15">
        <f>-[63]Amortizaciones!CC98</f>
        <v>0</v>
      </c>
      <c r="BX32" s="15">
        <f>-[63]Amortizaciones!CD98</f>
        <v>0</v>
      </c>
      <c r="BY32" s="15">
        <f>-[63]Amortizaciones!CE98</f>
        <v>41</v>
      </c>
      <c r="BZ32" s="15">
        <f>-[63]Amortizaciones!CF98</f>
        <v>0</v>
      </c>
      <c r="CA32" s="15">
        <f>-[63]Amortizaciones!CG98</f>
        <v>0</v>
      </c>
      <c r="CB32" s="15">
        <f>-[63]Amortizaciones!CH98</f>
        <v>41</v>
      </c>
      <c r="CC32" s="15">
        <f>-[63]Amortizaciones!CI98</f>
        <v>0</v>
      </c>
      <c r="CD32" s="15">
        <f>-[63]Amortizaciones!CJ98</f>
        <v>0</v>
      </c>
      <c r="CE32" s="15">
        <f>-[63]Amortizaciones!CK98</f>
        <v>41</v>
      </c>
      <c r="CF32" s="15">
        <f>-[63]Amortizaciones!CL98</f>
        <v>0</v>
      </c>
      <c r="CG32" s="15">
        <f t="shared" si="5"/>
        <v>164</v>
      </c>
      <c r="CH32" s="16"/>
      <c r="CI32" s="15">
        <f>-[63]Amortizaciones!CM98</f>
        <v>0</v>
      </c>
      <c r="CJ32" s="15">
        <f>-[63]Amortizaciones!CN98</f>
        <v>41</v>
      </c>
      <c r="CK32" s="15">
        <f>-[63]Amortizaciones!CO98</f>
        <v>0</v>
      </c>
      <c r="CL32" s="15">
        <f>-[63]Amortizaciones!CP98</f>
        <v>0</v>
      </c>
      <c r="CM32" s="15">
        <f>-[63]Amortizaciones!CQ98</f>
        <v>41</v>
      </c>
      <c r="CN32" s="15">
        <f>-[63]Amortizaciones!CR98</f>
        <v>0</v>
      </c>
      <c r="CO32" s="15">
        <f>-[63]Amortizaciones!CS98</f>
        <v>0</v>
      </c>
      <c r="CP32" s="15">
        <f>-[63]Amortizaciones!CT98</f>
        <v>41</v>
      </c>
      <c r="CQ32" s="15">
        <f>-[63]Amortizaciones!CU98</f>
        <v>0</v>
      </c>
      <c r="CR32" s="15">
        <f>-[63]Amortizaciones!CV98</f>
        <v>0</v>
      </c>
      <c r="CS32" s="15">
        <f>-[63]Amortizaciones!CW98</f>
        <v>41</v>
      </c>
      <c r="CT32" s="15">
        <f>-[63]Amortizaciones!CX98</f>
        <v>0</v>
      </c>
      <c r="CU32" s="15">
        <f t="shared" si="6"/>
        <v>164</v>
      </c>
      <c r="CV32" s="16"/>
      <c r="CW32" s="15">
        <f>-[63]Amortizaciones!CY98</f>
        <v>0</v>
      </c>
      <c r="CX32" s="15">
        <f>-[63]Amortizaciones!CZ98</f>
        <v>41</v>
      </c>
      <c r="CY32" s="15">
        <f>-[63]Amortizaciones!DA98</f>
        <v>0</v>
      </c>
      <c r="CZ32" s="15">
        <f>-[63]Amortizaciones!DB98</f>
        <v>0</v>
      </c>
      <c r="DA32" s="15">
        <f>-[63]Amortizaciones!DC98</f>
        <v>41</v>
      </c>
      <c r="DB32" s="15">
        <f>-[63]Amortizaciones!DD98</f>
        <v>0</v>
      </c>
      <c r="DC32" s="15">
        <f>-[63]Amortizaciones!DE98</f>
        <v>0</v>
      </c>
      <c r="DD32" s="15">
        <f>-[63]Amortizaciones!DF98</f>
        <v>41</v>
      </c>
      <c r="DE32" s="15">
        <f>-[63]Amortizaciones!DG98</f>
        <v>0</v>
      </c>
      <c r="DF32" s="15">
        <f>-[63]Amortizaciones!DH98</f>
        <v>0</v>
      </c>
      <c r="DG32" s="15">
        <f>-[63]Amortizaciones!DI98</f>
        <v>41</v>
      </c>
      <c r="DH32" s="15">
        <f>-[63]Amortizaciones!DJ98</f>
        <v>0</v>
      </c>
      <c r="DI32" s="15">
        <f t="shared" si="7"/>
        <v>164</v>
      </c>
      <c r="DJ32" s="16"/>
      <c r="DK32" s="15">
        <f>-[63]Amortizaciones!DK98</f>
        <v>0</v>
      </c>
      <c r="DL32" s="15">
        <f>-[63]Amortizaciones!DL98</f>
        <v>41</v>
      </c>
      <c r="DM32" s="15">
        <f>-[63]Amortizaciones!DM98</f>
        <v>0</v>
      </c>
      <c r="DN32" s="15">
        <f>-[63]Amortizaciones!DN98</f>
        <v>0</v>
      </c>
      <c r="DO32" s="15">
        <f>-[63]Amortizaciones!DO98</f>
        <v>0</v>
      </c>
      <c r="DP32" s="15">
        <f>-[63]Amortizaciones!DP98</f>
        <v>0</v>
      </c>
      <c r="DQ32" s="15">
        <f>-[63]Amortizaciones!DQ98</f>
        <v>0</v>
      </c>
      <c r="DR32" s="15">
        <f>-[63]Amortizaciones!DR98</f>
        <v>0</v>
      </c>
      <c r="DS32" s="15">
        <f>-[63]Amortizaciones!DS98</f>
        <v>0</v>
      </c>
      <c r="DT32" s="15">
        <f>-[63]Amortizaciones!DT98</f>
        <v>0</v>
      </c>
      <c r="DU32" s="15">
        <f>-[63]Amortizaciones!DU98</f>
        <v>0</v>
      </c>
      <c r="DV32" s="15">
        <f>-[63]Amortizaciones!DV98</f>
        <v>0</v>
      </c>
      <c r="DW32" s="15">
        <f t="shared" si="8"/>
        <v>41</v>
      </c>
      <c r="DX32" s="16"/>
      <c r="DY32" s="15">
        <f>-[63]Amortizaciones!DW98</f>
        <v>0</v>
      </c>
      <c r="DZ32" s="15">
        <f>-[63]Amortizaciones!DX98</f>
        <v>0</v>
      </c>
      <c r="EA32" s="15">
        <f>-[63]Amortizaciones!DY98</f>
        <v>0</v>
      </c>
      <c r="EB32" s="15">
        <f>-[63]Amortizaciones!DZ98</f>
        <v>0</v>
      </c>
      <c r="EC32" s="15">
        <f>-[63]Amortizaciones!EA98</f>
        <v>0</v>
      </c>
      <c r="ED32" s="15">
        <f>-[63]Amortizaciones!EB98</f>
        <v>0</v>
      </c>
      <c r="EE32" s="15">
        <f>-[63]Amortizaciones!EC98</f>
        <v>0</v>
      </c>
      <c r="EF32" s="15">
        <f>-[63]Amortizaciones!ED98</f>
        <v>0</v>
      </c>
      <c r="EG32" s="15">
        <f>-[63]Amortizaciones!EE98</f>
        <v>0</v>
      </c>
      <c r="EH32" s="15">
        <f>-[63]Amortizaciones!EF98</f>
        <v>0</v>
      </c>
      <c r="EI32" s="15">
        <f>-[63]Amortizaciones!EG98</f>
        <v>0</v>
      </c>
      <c r="EJ32" s="15">
        <f>-[63]Amortizaciones!EH98</f>
        <v>0</v>
      </c>
      <c r="EK32" s="15">
        <f t="shared" si="9"/>
        <v>0</v>
      </c>
      <c r="EL32" s="16"/>
      <c r="EM32" s="15">
        <f>-[63]Amortizaciones!EI98</f>
        <v>0</v>
      </c>
      <c r="EN32" s="15">
        <f>-[63]Amortizaciones!EJ98</f>
        <v>0</v>
      </c>
      <c r="EO32" s="15">
        <f>-[63]Amortizaciones!EK98</f>
        <v>0</v>
      </c>
      <c r="EP32" s="15">
        <f>-[63]Amortizaciones!EL98</f>
        <v>0</v>
      </c>
      <c r="EQ32" s="15">
        <f>-[63]Amortizaciones!EM98</f>
        <v>0</v>
      </c>
      <c r="ER32" s="15">
        <f>-[63]Amortizaciones!EN98</f>
        <v>0</v>
      </c>
      <c r="ES32" s="15">
        <f>-[63]Amortizaciones!EO98</f>
        <v>0</v>
      </c>
      <c r="ET32" s="15">
        <f>-[63]Amortizaciones!EP98</f>
        <v>0</v>
      </c>
      <c r="EU32" s="15">
        <f>-[63]Amortizaciones!EQ98</f>
        <v>0</v>
      </c>
      <c r="EV32" s="15">
        <f>-[63]Amortizaciones!ER98</f>
        <v>0</v>
      </c>
      <c r="EW32" s="15">
        <f>-[63]Amortizaciones!ES98</f>
        <v>0</v>
      </c>
      <c r="EX32" s="15">
        <f>-[63]Amortizaciones!ET98</f>
        <v>0</v>
      </c>
      <c r="EY32" s="15">
        <f t="shared" si="10"/>
        <v>0</v>
      </c>
      <c r="EZ32" s="16"/>
      <c r="FA32" s="15">
        <f>-[63]Amortizaciones!EU98</f>
        <v>0</v>
      </c>
      <c r="FB32" s="15">
        <f>-[63]Amortizaciones!EV98</f>
        <v>0</v>
      </c>
      <c r="FC32" s="15">
        <f>-[63]Amortizaciones!EW98</f>
        <v>0</v>
      </c>
      <c r="FD32" s="15">
        <f>-[63]Amortizaciones!EX98</f>
        <v>0</v>
      </c>
      <c r="FE32" s="15">
        <f>-[63]Amortizaciones!EY98</f>
        <v>0</v>
      </c>
      <c r="FF32" s="15">
        <f>-[63]Amortizaciones!EZ98</f>
        <v>0</v>
      </c>
      <c r="FG32" s="15">
        <f>-[63]Amortizaciones!FA98</f>
        <v>0</v>
      </c>
      <c r="FH32" s="15">
        <f>-[63]Amortizaciones!FB98</f>
        <v>0</v>
      </c>
      <c r="FI32" s="15">
        <f>-[63]Amortizaciones!FC98</f>
        <v>0</v>
      </c>
      <c r="FJ32" s="15">
        <f>-[63]Amortizaciones!FD98</f>
        <v>0</v>
      </c>
      <c r="FK32" s="15">
        <f>-[63]Amortizaciones!FE98</f>
        <v>0</v>
      </c>
      <c r="FL32" s="15">
        <f>-[63]Amortizaciones!FF98</f>
        <v>0</v>
      </c>
      <c r="FM32" s="15">
        <f t="shared" si="11"/>
        <v>0</v>
      </c>
    </row>
    <row r="33" spans="2:169" ht="15.75" x14ac:dyDescent="0.25">
      <c r="B33" s="690" t="s">
        <v>40</v>
      </c>
      <c r="C33" s="20">
        <f>+C34+C36+C37+C41+C42</f>
        <v>-28.206821780600293</v>
      </c>
      <c r="D33" s="20">
        <f t="shared" ref="D33:N33" si="90">+D34+D36+D37+D41+D42</f>
        <v>50.188833687118233</v>
      </c>
      <c r="E33" s="20">
        <f t="shared" si="90"/>
        <v>131.11911912835484</v>
      </c>
      <c r="F33" s="20">
        <f t="shared" si="90"/>
        <v>103.15977168432778</v>
      </c>
      <c r="G33" s="20">
        <f t="shared" si="90"/>
        <v>-57.432141775772855</v>
      </c>
      <c r="H33" s="20">
        <f t="shared" si="90"/>
        <v>-15.310375521210432</v>
      </c>
      <c r="I33" s="20">
        <f t="shared" si="90"/>
        <v>-23.695961413372604</v>
      </c>
      <c r="J33" s="20">
        <f t="shared" si="90"/>
        <v>59.716864571707191</v>
      </c>
      <c r="K33" s="20">
        <f t="shared" si="90"/>
        <v>104.207048996233</v>
      </c>
      <c r="L33" s="20">
        <f t="shared" si="90"/>
        <v>36.151102823401168</v>
      </c>
      <c r="M33" s="20">
        <f t="shared" si="90"/>
        <v>57.493479566903133</v>
      </c>
      <c r="N33" s="20">
        <f t="shared" si="90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1">+R34+R36+R37+R41+R42</f>
        <v>125.89381353312316</v>
      </c>
      <c r="S33" s="20">
        <f t="shared" ref="S33" si="92">+S34+S36+S37+S41+S42</f>
        <v>-83.376196743125831</v>
      </c>
      <c r="T33" s="20">
        <f t="shared" ref="T33" si="93">+T34+T36+T37+T41+T42</f>
        <v>-25.388358440458184</v>
      </c>
      <c r="U33" s="20">
        <f t="shared" ref="U33" si="94">+U34+U36+U37+U41+U42</f>
        <v>-43.112821559810378</v>
      </c>
      <c r="V33" s="20">
        <f t="shared" ref="V33" si="95">+V34+V36+V37+V41+V42</f>
        <v>-110.60304587605881</v>
      </c>
      <c r="W33" s="20">
        <f t="shared" ref="W33" si="96">+W34+W36+W37+W41+W42</f>
        <v>74.945743163691773</v>
      </c>
      <c r="X33" s="20">
        <f t="shared" ref="X33" si="97">+X34+X36+X37+X41+X42</f>
        <v>150.43981103902033</v>
      </c>
      <c r="Y33" s="20">
        <f t="shared" ref="Y33" si="98">+Y34+Y36+Y37+Y41+Y42</f>
        <v>-1318.5407724029317</v>
      </c>
      <c r="Z33" s="20">
        <f t="shared" ref="Z33" si="99">+Z34+Z36+Z37+Z41+Z42</f>
        <v>65.539211202377302</v>
      </c>
      <c r="AA33" s="20">
        <f t="shared" ref="AA33" si="100">+AA34+AA36+AA37+AA41+AA42</f>
        <v>-163.20971166135888</v>
      </c>
      <c r="AB33" s="20">
        <f t="shared" ref="AB33" si="101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2">+AF34+AF36+AF37+AF41+AF42</f>
        <v>238.00156101371203</v>
      </c>
      <c r="AG33" s="20">
        <f t="shared" ref="AG33" si="103">+AG34+AG36+AG37+AG41+AG42</f>
        <v>-4.710174078558957</v>
      </c>
      <c r="AH33" s="20">
        <f t="shared" ref="AH33" si="104">+AH34+AH36+AH37+AH41+AH42</f>
        <v>125.3632627928563</v>
      </c>
      <c r="AI33" s="20">
        <f t="shared" ref="AI33" si="105">+AI34+AI36+AI37+AI41+AI42</f>
        <v>112.5715281838102</v>
      </c>
      <c r="AJ33" s="20">
        <f t="shared" ref="AJ33" si="106">+AJ34+AJ36+AJ37+AJ41+AJ42</f>
        <v>-4.4313101825424281</v>
      </c>
      <c r="AK33" s="20">
        <f t="shared" ref="AK33" si="107">+AK34+AK36+AK37+AK41+AK42</f>
        <v>-221.34346325277829</v>
      </c>
      <c r="AL33" s="20">
        <f t="shared" ref="AL33" si="108">+AL34+AL36+AL37+AL41+AL42</f>
        <v>214.85067735007354</v>
      </c>
      <c r="AM33" s="20">
        <f t="shared" ref="AM33" si="109">+AM34+AM36+AM37+AM41+AM42</f>
        <v>173.77653771862481</v>
      </c>
      <c r="AN33" s="20">
        <f t="shared" ref="AN33" si="110">+AN34+AN36+AN37+AN41+AN42</f>
        <v>142.26983321363477</v>
      </c>
      <c r="AO33" s="20">
        <f t="shared" ref="AO33" si="111">+AO34+AO36+AO37+AO41+AO42</f>
        <v>194.65830488946153</v>
      </c>
      <c r="AP33" s="20">
        <f t="shared" ref="AP33" si="112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3">+AT34+AT36+AT37+AT41+AT42</f>
        <v>53.964695327589034</v>
      </c>
      <c r="AU33" s="20">
        <f t="shared" ref="AU33" si="114">+AU34+AU36+AU37+AU41+AU42</f>
        <v>249.28481810639235</v>
      </c>
      <c r="AV33" s="20">
        <f t="shared" ref="AV33" si="115">+AV34+AV36+AV37+AV41+AV42</f>
        <v>218.30716016522192</v>
      </c>
      <c r="AW33" s="20">
        <f t="shared" ref="AW33" si="116">+AW34+AW36+AW37+AW41+AW42</f>
        <v>132.63087946605893</v>
      </c>
      <c r="AX33" s="20">
        <f t="shared" ref="AX33" si="117">+AX34+AX36+AX37+AX41+AX42</f>
        <v>332.59407873890166</v>
      </c>
      <c r="AY33" s="20">
        <f t="shared" ref="AY33" si="118">+AY34+AY36+AY37+AY41+AY42</f>
        <v>157.75890288689018</v>
      </c>
      <c r="AZ33" s="20">
        <f t="shared" ref="AZ33" si="119">+AZ34+AZ36+AZ37+AZ41+AZ42</f>
        <v>71.385317031396113</v>
      </c>
      <c r="BA33" s="20">
        <f t="shared" ref="BA33" si="120">+BA34+BA36+BA37+BA41+BA42</f>
        <v>100.21503782884241</v>
      </c>
      <c r="BB33" s="20">
        <f t="shared" ref="BB33" si="121">+BB34+BB36+BB37+BB41+BB42</f>
        <v>254.7978313626368</v>
      </c>
      <c r="BC33" s="20">
        <f t="shared" ref="BC33" si="122">+BC34+BC36+BC37+BC41+BC42</f>
        <v>199.10789139582448</v>
      </c>
      <c r="BD33" s="20">
        <f t="shared" ref="BD33" si="123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4">+BH34+BH36+BH37+BH41+BH42</f>
        <v>-724.38841790013453</v>
      </c>
      <c r="BI33" s="20">
        <f t="shared" ref="BI33" si="125">+BI34+BI36+BI37+BI41+BI42</f>
        <v>-183.432071667755</v>
      </c>
      <c r="BJ33" s="20">
        <f t="shared" ref="BJ33" si="126">+BJ34+BJ36+BJ37+BJ41+BJ42</f>
        <v>143.76884080842032</v>
      </c>
      <c r="BK33" s="20">
        <f t="shared" ref="BK33" si="127">+BK34+BK36+BK37+BK41+BK42</f>
        <v>187.62691148887944</v>
      </c>
      <c r="BL33" s="20">
        <f t="shared" ref="BL33" si="128">+BL34+BL36+BL37+BL41+BL42</f>
        <v>16.036905697275898</v>
      </c>
      <c r="BM33" s="20">
        <f t="shared" ref="BM33" si="129">+BM34+BM36+BM37+BM41+BM42</f>
        <v>33.872095597710128</v>
      </c>
      <c r="BN33" s="20">
        <f t="shared" ref="BN33" si="130">+BN34+BN36+BN37+BN41+BN42</f>
        <v>152.99324177950291</v>
      </c>
      <c r="BO33" s="20">
        <f t="shared" ref="BO33" si="131">+BO34+BO36+BO37+BO41+BO42</f>
        <v>-483.95576325783759</v>
      </c>
      <c r="BP33" s="20">
        <f t="shared" ref="BP33" si="132">+BP34+BP36+BP37+BP41+BP42</f>
        <v>285.57128418082465</v>
      </c>
      <c r="BQ33" s="20">
        <f t="shared" ref="BQ33" si="133">+BQ34+BQ36+BQ37+BQ41+BQ42</f>
        <v>-261.82941526499081</v>
      </c>
      <c r="BR33" s="20">
        <f t="shared" ref="BR33" si="134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5">+BV34+BV36+BV37+BV41+BV42</f>
        <v>126.28239049744664</v>
      </c>
      <c r="BW33" s="20">
        <f t="shared" ref="BW33" si="136">+BW34+BW36+BW37+BW41+BW42</f>
        <v>50.852187622841079</v>
      </c>
      <c r="BX33" s="20">
        <f t="shared" ref="BX33" si="137">+BX34+BX36+BX37+BX41+BX42</f>
        <v>-245.73216243380088</v>
      </c>
      <c r="BY33" s="20">
        <f t="shared" ref="BY33" si="138">+BY34+BY36+BY37+BY41+BY42</f>
        <v>-180.68442471787512</v>
      </c>
      <c r="BZ33" s="20">
        <f t="shared" ref="BZ33" si="139">+BZ34+BZ36+BZ37+BZ41+BZ42</f>
        <v>-196.77655829662919</v>
      </c>
      <c r="CA33" s="20">
        <f t="shared" ref="CA33" si="140">+CA34+CA36+CA37+CA41+CA42</f>
        <v>354.76383047715871</v>
      </c>
      <c r="CB33" s="20">
        <f t="shared" ref="CB33" si="141">+CB34+CB36+CB37+CB41+CB42</f>
        <v>-296.46404163494105</v>
      </c>
      <c r="CC33" s="20">
        <f t="shared" ref="CC33" si="142">+CC34+CC36+CC37+CC41+CC42</f>
        <v>-124.27552598765236</v>
      </c>
      <c r="CD33" s="20">
        <f t="shared" ref="CD33" si="143">+CD34+CD36+CD37+CD41+CD42</f>
        <v>51.626173914483012</v>
      </c>
      <c r="CE33" s="20">
        <f t="shared" ref="CE33" si="144">+CE34+CE36+CE37+CE41+CE42</f>
        <v>-171.15648736992804</v>
      </c>
      <c r="CF33" s="20">
        <f t="shared" ref="CF33" si="145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6">+CJ34+CJ36+CJ37+CJ41+CJ42</f>
        <v>-0.36943412231506834</v>
      </c>
      <c r="CK33" s="20">
        <f t="shared" ref="CK33" si="147">+CK34+CK36+CK37+CK41+CK42</f>
        <v>138.31158026965511</v>
      </c>
      <c r="CL33" s="20">
        <f t="shared" ref="CL33" si="148">+CL34+CL36+CL37+CL41+CL42</f>
        <v>-60.158012464876762</v>
      </c>
      <c r="CM33" s="20">
        <f t="shared" ref="CM33" si="149">+CM34+CM36+CM37+CM41+CM42</f>
        <v>85.895858835956304</v>
      </c>
      <c r="CN33" s="20">
        <f t="shared" ref="CN33" si="150">+CN34+CN36+CN37+CN41+CN42</f>
        <v>-46.370683049702457</v>
      </c>
      <c r="CO33" s="20">
        <f t="shared" ref="CO33" si="151">+CO34+CO36+CO37+CO41+CO42</f>
        <v>97.077757883497156</v>
      </c>
      <c r="CP33" s="20">
        <f t="shared" ref="CP33" si="152">+CP34+CP36+CP37+CP41+CP42</f>
        <v>-45.780170759999699</v>
      </c>
      <c r="CQ33" s="20">
        <f t="shared" ref="CQ33" si="153">+CQ34+CQ36+CQ37+CQ41+CQ42</f>
        <v>-29.477285860092543</v>
      </c>
      <c r="CR33" s="20">
        <f t="shared" ref="CR33" si="154">+CR34+CR36+CR37+CR41+CR42</f>
        <v>-218.57223784999977</v>
      </c>
      <c r="CS33" s="20">
        <f t="shared" ref="CS33" si="155">+CS34+CS36+CS37+CS41+CS42</f>
        <v>-64.018587188845899</v>
      </c>
      <c r="CT33" s="20">
        <f t="shared" ref="CT33" si="156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7">+CX34+CX36+CX37+CX41+CX42</f>
        <v>-97.385626059214644</v>
      </c>
      <c r="CY33" s="20">
        <f t="shared" ref="CY33" si="158">+CY34+CY36+CY37+CY41+CY42</f>
        <v>-77.854982661636285</v>
      </c>
      <c r="CZ33" s="20">
        <f t="shared" ref="CZ33" si="159">+CZ34+CZ36+CZ37+CZ41+CZ42</f>
        <v>-9.7543602401355116</v>
      </c>
      <c r="DA33" s="20">
        <f t="shared" ref="DA33" si="160">+DA34+DA36+DA37+DA41+DA42</f>
        <v>-65.986660104107031</v>
      </c>
      <c r="DB33" s="20">
        <f t="shared" ref="DB33" si="161">+DB34+DB36+DB37+DB41+DB42</f>
        <v>136.17478110076402</v>
      </c>
      <c r="DC33" s="20">
        <f t="shared" ref="DC33" si="162">+DC34+DC36+DC37+DC41+DC42</f>
        <v>159.85420507357929</v>
      </c>
      <c r="DD33" s="20">
        <f t="shared" ref="DD33" si="163">+DD34+DD36+DD37+DD41+DD42</f>
        <v>132.24831804852289</v>
      </c>
      <c r="DE33" s="20">
        <f t="shared" ref="DE33" si="164">+DE34+DE36+DE37+DE41+DE42</f>
        <v>-141.98089481323939</v>
      </c>
      <c r="DF33" s="20">
        <f t="shared" ref="DF33" si="165">+DF34+DF36+DF37+DF41+DF42</f>
        <v>-13.610826645093285</v>
      </c>
      <c r="DG33" s="20">
        <f t="shared" ref="DG33" si="166">+DG34+DG36+DG37+DG41+DG42</f>
        <v>-16.541188215359011</v>
      </c>
      <c r="DH33" s="20">
        <f t="shared" ref="DH33" si="167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8">+DL34+DL36+DL37+DL41+DL42</f>
        <v>28.325783560000026</v>
      </c>
      <c r="DM33" s="20">
        <f t="shared" ref="DM33" si="169">+DM34+DM36+DM37+DM41+DM42</f>
        <v>127.34643971000006</v>
      </c>
      <c r="DN33" s="20">
        <f t="shared" ref="DN33" si="170">+DN34+DN36+DN37+DN41+DN42</f>
        <v>-234.56837045999995</v>
      </c>
      <c r="DO33" s="20">
        <f t="shared" ref="DO33" si="171">+DO34+DO36+DO37+DO41+DO42</f>
        <v>-24.155087889999827</v>
      </c>
      <c r="DP33" s="20">
        <f t="shared" ref="DP33" si="172">+DP34+DP36+DP37+DP41+DP42</f>
        <v>-27.828769349999934</v>
      </c>
      <c r="DQ33" s="20">
        <f t="shared" ref="DQ33" si="173">+DQ34+DQ36+DQ37+DQ41+DQ42</f>
        <v>32.590157079999656</v>
      </c>
      <c r="DR33" s="20">
        <f t="shared" ref="DR33" si="174">+DR34+DR36+DR37+DR41+DR42</f>
        <v>63.192603239999897</v>
      </c>
      <c r="DS33" s="20">
        <f t="shared" ref="DS33" si="175">+DS34+DS36+DS37+DS41+DS42</f>
        <v>-370.40435486000081</v>
      </c>
      <c r="DT33" s="20">
        <f t="shared" ref="DT33" si="176">+DT34+DT36+DT37+DT41+DT42</f>
        <v>-25.909840599999782</v>
      </c>
      <c r="DU33" s="20">
        <f t="shared" ref="DU33" si="177">+DU34+DU36+DU37+DU41+DU42</f>
        <v>-6.3478989699992923</v>
      </c>
      <c r="DV33" s="20">
        <f t="shared" ref="DV33" si="178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9">+DZ34+DZ36+DZ37+DZ41+DZ42</f>
        <v>243.57497843999991</v>
      </c>
      <c r="EA33" s="20">
        <f t="shared" ref="EA33" si="180">+EA34+EA36+EA37+EA41+EA42</f>
        <v>163.76358394000005</v>
      </c>
      <c r="EB33" s="20">
        <f t="shared" ref="EB33" si="181">+EB34+EB36+EB37+EB41+EB42</f>
        <v>110.94532097000003</v>
      </c>
      <c r="EC33" s="20">
        <f t="shared" ref="EC33" si="182">+EC34+EC36+EC37+EC41+EC42</f>
        <v>-108.12381486999992</v>
      </c>
      <c r="ED33" s="20">
        <f t="shared" ref="ED33" si="183">+ED34+ED36+ED37+ED41+ED42</f>
        <v>78.017868505999942</v>
      </c>
      <c r="EE33" s="20">
        <f t="shared" ref="EE33" si="184">+EE34+EE36+EE37+EE41+EE42</f>
        <v>-182.43831128999949</v>
      </c>
      <c r="EF33" s="20">
        <f t="shared" ref="EF33" si="185">+EF34+EF36+EF37+EF41+EF42</f>
        <v>149.89962283629558</v>
      </c>
      <c r="EG33" s="20">
        <f t="shared" ref="EG33" si="186">+EG34+EG36+EG37+EG41+EG42</f>
        <v>60.395168196296567</v>
      </c>
      <c r="EH33" s="20">
        <f t="shared" ref="EH33" si="187">+EH34+EH36+EH37+EH41+EH42</f>
        <v>-13.447978443703285</v>
      </c>
      <c r="EI33" s="20">
        <f t="shared" ref="EI33" si="188">+EI34+EI36+EI37+EI41+EI42</f>
        <v>-249.29941058370378</v>
      </c>
      <c r="EJ33" s="20">
        <f t="shared" ref="EJ33" si="189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0">+EN34+EN36+EN37+EN41+EN42</f>
        <v>-40.764783340000101</v>
      </c>
      <c r="EO33" s="20">
        <f t="shared" ref="EO33" si="191">+EO34+EO36+EO37+EO41+EO42</f>
        <v>-129.29981352899981</v>
      </c>
      <c r="EP33" s="20">
        <f t="shared" ref="EP33" si="192">+EP34+EP36+EP37+EP41+EP42</f>
        <v>-125.38704660999984</v>
      </c>
      <c r="EQ33" s="20">
        <f t="shared" ref="EQ33" si="193">+EQ34+EQ36+EQ37+EQ41+EQ42</f>
        <v>22.520316749999882</v>
      </c>
      <c r="ER33" s="20">
        <f t="shared" ref="ER33" si="194">+ER34+ER36+ER37+ER41+ER42</f>
        <v>-43.956954100000132</v>
      </c>
      <c r="ES33" s="20">
        <f t="shared" ref="ES33" si="195">+ES34+ES36+ES37+ES41+ES42</f>
        <v>61.233296439999876</v>
      </c>
      <c r="ET33" s="20">
        <f t="shared" ref="ET33" si="196">+ET34+ET36+ET37+ET41+ET42</f>
        <v>-126.0004623800009</v>
      </c>
      <c r="EU33" s="20">
        <f t="shared" ref="EU33" si="197">+EU34+EU36+EU37+EU41+EU42</f>
        <v>86.567854010001213</v>
      </c>
      <c r="EV33" s="20">
        <f t="shared" ref="EV33" si="198">+EV34+EV36+EV37+EV41+EV42</f>
        <v>-117.8609947099999</v>
      </c>
      <c r="EW33" s="20">
        <f t="shared" ref="EW33" si="199">+EW34+EW36+EW37+EW41+EW42</f>
        <v>-130.96611645000047</v>
      </c>
      <c r="EX33" s="20">
        <f t="shared" ref="EX33" si="200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1">+FB34+FB36+FB37+FB41+FB42</f>
        <v>342.12118869108343</v>
      </c>
      <c r="FC33" s="20">
        <f t="shared" si="201"/>
        <v>-321.73552451800697</v>
      </c>
      <c r="FD33" s="20">
        <f t="shared" si="201"/>
        <v>-137.25397865296279</v>
      </c>
      <c r="FE33" s="20">
        <f t="shared" si="201"/>
        <v>118.90013051025007</v>
      </c>
      <c r="FF33" s="20">
        <f t="shared" si="201"/>
        <v>-188.12498283121079</v>
      </c>
      <c r="FG33" s="20">
        <f t="shared" si="201"/>
        <v>-208.06558717969912</v>
      </c>
      <c r="FH33" s="20">
        <f t="shared" si="201"/>
        <v>0.47447287646432912</v>
      </c>
      <c r="FI33" s="20">
        <f t="shared" si="201"/>
        <v>-48.832533766528357</v>
      </c>
      <c r="FJ33" s="20">
        <f t="shared" si="201"/>
        <v>87.752630514062517</v>
      </c>
      <c r="FK33" s="20">
        <f t="shared" si="201"/>
        <v>-39.040478209833061</v>
      </c>
      <c r="FL33" s="20">
        <f t="shared" si="201"/>
        <v>26.924419365025102</v>
      </c>
      <c r="FM33" s="20">
        <f t="shared" si="11"/>
        <v>-381.69418195284186</v>
      </c>
    </row>
    <row r="34" spans="2:169" x14ac:dyDescent="0.25">
      <c r="B34" s="692" t="s">
        <v>99</v>
      </c>
      <c r="C34" s="15">
        <f>+C35-[63]mFlows!S44-[63]mFlows!S46+[63]mFlows!S110+[63]mFlows!S114+[63]mFlows!S115+[63]mFlows!S88+[63]mFlows!S87-'[64]Resumen convenios liquidez'!O53</f>
        <v>-42.002145339424345</v>
      </c>
      <c r="D34" s="15">
        <f>+D35-[63]mFlows!T44-[63]mFlows!T46+[63]mFlows!T110+[63]mFlows!T114+[63]mFlows!T115+[63]mFlows!T88+[63]mFlows!T87-'[64]Resumen convenios liquidez'!P53</f>
        <v>53.264656463612475</v>
      </c>
      <c r="E34" s="15">
        <f>+E35-[63]mFlows!U44-[63]mFlows!U46+[63]mFlows!U110+[63]mFlows!U114+[63]mFlows!U115+[63]mFlows!U88+[63]mFlows!U87-'[64]Resumen convenios liquidez'!Q53</f>
        <v>55.604519815695028</v>
      </c>
      <c r="F34" s="15">
        <f>+F35-[63]mFlows!V44-[63]mFlows!V46+[63]mFlows!V110+[63]mFlows!V114+[63]mFlows!V115+[63]mFlows!V88+[63]mFlows!V87-'[64]Resumen convenios liquidez'!R53</f>
        <v>71.692456661667975</v>
      </c>
      <c r="G34" s="15">
        <f>+G35-[63]mFlows!W44-[63]mFlows!W46+[63]mFlows!W110+[63]mFlows!W114+[63]mFlows!W115+[63]mFlows!W88+[63]mFlows!W87-'[64]Resumen convenios liquidez'!S53</f>
        <v>50.583681001567278</v>
      </c>
      <c r="H34" s="15">
        <f>+H35-[63]mFlows!X44-[63]mFlows!X46+[63]mFlows!X110+[63]mFlows!X114+[63]mFlows!X115+[63]mFlows!X88+[63]mFlows!X87-'[64]Resumen convenios liquidez'!T53</f>
        <v>-130.59075524190104</v>
      </c>
      <c r="I34" s="15">
        <f>+I35-[63]mFlows!Y44-[63]mFlows!Y46+[63]mFlows!Y110+[63]mFlows!Y114+[63]mFlows!Y115+[63]mFlows!Y88+[63]mFlows!Y87-'[64]Resumen convenios liquidez'!U53</f>
        <v>27.189861368405275</v>
      </c>
      <c r="J34" s="15">
        <f>+J35-[63]mFlows!Z44-[63]mFlows!Z46+[63]mFlows!Z110+[63]mFlows!Z114+[63]mFlows!Z115+[63]mFlows!Z88+[63]mFlows!Z87-'[64]Resumen convenios liquidez'!V53</f>
        <v>25.237131787939969</v>
      </c>
      <c r="K34" s="15">
        <f>+K35-[63]mFlows!AA44-[63]mFlows!AA46+[63]mFlows!AA110+[63]mFlows!AA114+[63]mFlows!AA115+[63]mFlows!AA88+[63]mFlows!AA87-'[64]Resumen convenios liquidez'!W53</f>
        <v>104.52287177357319</v>
      </c>
      <c r="L34" s="15">
        <f>+L35-[63]mFlows!AB44-[63]mFlows!AB46+[63]mFlows!AB110+[63]mFlows!AB114+[63]mFlows!AB115+[63]mFlows!AB88+[63]mFlows!AB87-'[64]Resumen convenios liquidez'!X53</f>
        <v>8.2646894907413539</v>
      </c>
      <c r="M34" s="15">
        <f>+M35-[63]mFlows!AC44-[63]mFlows!AC46+[63]mFlows!AC110+[63]mFlows!AC114+[63]mFlows!AC115+[63]mFlows!AC88+[63]mFlows!AC87-'[64]Resumen convenios liquidez'!Y53</f>
        <v>136.50607245633171</v>
      </c>
      <c r="N34" s="15">
        <f>+N35-[63]mFlows!AD44-[63]mFlows!AD46+[63]mFlows!AD110+[63]mFlows!AD114+[63]mFlows!AD115+[63]mFlows!AD88+[63]mFlows!AD87-'[64]Resumen convenios liquidez'!Z53</f>
        <v>245.39833099336246</v>
      </c>
      <c r="O34" s="15">
        <f t="shared" si="0"/>
        <v>605.67137123157136</v>
      </c>
      <c r="P34" s="16"/>
      <c r="Q34" s="15">
        <f>+Q35-[63]mFlows!AE44-[63]mFlows!AE46+[63]mFlows!AE110+[63]mFlows!AE114+[63]mFlows!AE115+[63]mFlows!AE88+[63]mFlows!AE87-'[64]Resumen convenios liquidez'!AA53</f>
        <v>-156.13730049234269</v>
      </c>
      <c r="R34" s="15">
        <f>+R35-[63]mFlows!AF44-[63]mFlows!AF46+[63]mFlows!AF110+[63]mFlows!AF114+[63]mFlows!AF115+[63]mFlows!AF88+[63]mFlows!AF87-'[64]Resumen convenios liquidez'!AB53</f>
        <v>125.56839869984431</v>
      </c>
      <c r="S34" s="15">
        <f>+S35-[63]mFlows!AG44-[63]mFlows!AG46+[63]mFlows!AG110+[63]mFlows!AG114+[63]mFlows!AG115+[63]mFlows!AG88+[63]mFlows!AG87-'[64]Resumen convenios liquidez'!AC53</f>
        <v>-78.835469903076017</v>
      </c>
      <c r="T34" s="15">
        <f>+T35-[63]mFlows!AH44-[63]mFlows!AH46+[63]mFlows!AH110+[63]mFlows!AH114+[63]mFlows!AH115+[63]mFlows!AH88+[63]mFlows!AH87-'[64]Resumen convenios liquidez'!AD53</f>
        <v>-27.950173269680235</v>
      </c>
      <c r="U34" s="15">
        <f>+U35-[63]mFlows!AI44-[63]mFlows!AI46+[63]mFlows!AI110+[63]mFlows!AI114+[63]mFlows!AI115+[63]mFlows!AI88+[63]mFlows!AI87-'[64]Resumen convenios liquidez'!AE53</f>
        <v>-46.648428643089218</v>
      </c>
      <c r="V34" s="15">
        <f>+V35-[63]mFlows!AJ44-[63]mFlows!AJ46+[63]mFlows!AJ110+[63]mFlows!AJ114+[63]mFlows!AJ115+[63]mFlows!AJ88+[63]mFlows!AJ87-'[64]Resumen convenios liquidez'!AF53</f>
        <v>-112.82415230012363</v>
      </c>
      <c r="W34" s="15">
        <f>+W35-[63]mFlows!AK44-[63]mFlows!AK46+[63]mFlows!AK110+[63]mFlows!AK114+[63]mFlows!AK115+[63]mFlows!AK88+[63]mFlows!AK87-'[64]Resumen convenios liquidez'!AG53</f>
        <v>25.813414446975585</v>
      </c>
      <c r="X34" s="15">
        <f>+X35-[63]mFlows!AL44-[63]mFlows!AL46+[63]mFlows!AL110+[63]mFlows!AL114+[63]mFlows!AL115+[63]mFlows!AL88+[63]mFlows!AL87-'[64]Resumen convenios liquidez'!AH53</f>
        <v>157.9179962046322</v>
      </c>
      <c r="Y34" s="15">
        <f>+Y35-[63]mFlows!AM44-[63]mFlows!AM46+[63]mFlows!AM110+[63]mFlows!AM114+[63]mFlows!AM115+[63]mFlows!AM88+[63]mFlows!AM87-'[64]Resumen convenios liquidez'!AI53</f>
        <v>-320.44990787621055</v>
      </c>
      <c r="Z34" s="15">
        <f>+Z35-[63]mFlows!AN44-[63]mFlows!AN46+[63]mFlows!AN110+[63]mFlows!AN114+[63]mFlows!AN115+[63]mFlows!AN88+[63]mFlows!AN87-'[64]Resumen convenios liquidez'!AJ53</f>
        <v>-27.40277883757291</v>
      </c>
      <c r="AA34" s="15">
        <f>+AA35-[63]mFlows!AO44-[63]mFlows!AO46+[63]mFlows!AO110+[63]mFlows!AO114+[63]mFlows!AO115+[63]mFlows!AO88+[63]mFlows!AO87-'[64]Resumen convenios liquidez'!AK53</f>
        <v>-263.52218462554981</v>
      </c>
      <c r="AB34" s="15">
        <f>+AB35-[63]mFlows!AP44-[63]mFlows!AP46+[63]mFlows!AP110+[63]mFlows!AP114+[63]mFlows!AP115+[63]mFlows!AP88+[63]mFlows!AP87-'[64]Resumen convenios liquidez'!AL53</f>
        <v>110.87085138568665</v>
      </c>
      <c r="AC34" s="15">
        <f t="shared" si="1"/>
        <v>-613.5997352105062</v>
      </c>
      <c r="AD34" s="16"/>
      <c r="AE34" s="15">
        <f>+AE35-[63]mFlows!AQ44-[63]mFlows!AQ46+[63]mFlows!AQ110+[63]mFlows!AQ114+[63]mFlows!AQ115-'[64]Resumen convenios liquidez'!AM53+[63]mFlows!AQ88+[63]mFlows!AQ87</f>
        <v>67.328993757374917</v>
      </c>
      <c r="AF34" s="15">
        <f>+AF35-[63]mFlows!AR44-[63]mFlows!AR46+[63]mFlows!AR110+[63]mFlows!AR114+[63]mFlows!AR115-'[64]Resumen convenios liquidez'!AN53+[63]mFlows!AR88+[63]mFlows!AR87</f>
        <v>167.396896163712</v>
      </c>
      <c r="AG34" s="15">
        <f>+AG35-[63]mFlows!AS44-[63]mFlows!AS46+[63]mFlows!AS110+[63]mFlows!AS114+[63]mFlows!AS115-'[64]Resumen convenios liquidez'!AO53+[63]mFlows!AS88+[63]mFlows!AS87</f>
        <v>-53.877283748558888</v>
      </c>
      <c r="AH34" s="15">
        <f>+AH35-[63]mFlows!AT44-[63]mFlows!AT46+[63]mFlows!AT110+[63]mFlows!AT114+[63]mFlows!AT115-'[64]Resumen convenios liquidez'!AP53+[63]mFlows!AT88+[63]mFlows!AT87</f>
        <v>108.66102471552762</v>
      </c>
      <c r="AI34" s="15">
        <f>+AI35-[63]mFlows!AU44-[63]mFlows!AU46+[63]mFlows!AU110+[63]mFlows!AU114+[63]mFlows!AU115-'[64]Resumen convenios liquidez'!AQ53+[63]mFlows!AU88+[63]mFlows!AU87</f>
        <v>55.997937860310245</v>
      </c>
      <c r="AJ34" s="15">
        <f>+AJ35-[63]mFlows!AV44-[63]mFlows!AV46+[63]mFlows!AV110+[63]mFlows!AV114+[63]mFlows!AV115-'[64]Resumen convenios liquidez'!AR53+[63]mFlows!AV88+[63]mFlows!AV87</f>
        <v>-48.081288429261932</v>
      </c>
      <c r="AK34" s="15">
        <f>+AK35-[63]mFlows!AW44-[63]mFlows!AW46+[63]mFlows!AW110+[63]mFlows!AW114+[63]mFlows!AW115-'[64]Resumen convenios liquidez'!AS53+[63]mFlows!AW88+[63]mFlows!AW87</f>
        <v>-340.84553055925608</v>
      </c>
      <c r="AL34" s="15">
        <f>+AL35-[63]mFlows!AX44-[63]mFlows!AX46+[63]mFlows!AX110+[63]mFlows!AX114+[63]mFlows!AX115-'[64]Resumen convenios liquidez'!AT53+[63]mFlows!AX88+[63]mFlows!AX87</f>
        <v>165.83704949007353</v>
      </c>
      <c r="AM34" s="15">
        <f>+AM35-[63]mFlows!AY44-[63]mFlows!AY46+[63]mFlows!AY110+[63]mFlows!AY114+[63]mFlows!AY115-'[64]Resumen convenios liquidez'!AU53+[63]mFlows!AY88+[63]mFlows!AY87</f>
        <v>177.6261552486248</v>
      </c>
      <c r="AN34" s="15">
        <f>+AN35-[63]mFlows!AZ44-[63]mFlows!AZ46+[63]mFlows!AZ110+[63]mFlows!AZ114+[63]mFlows!AZ115-'[64]Resumen convenios liquidez'!AV53+[63]mFlows!AZ88+[63]mFlows!AZ87</f>
        <v>142.3373406469633</v>
      </c>
      <c r="AO34" s="15">
        <f>+AO35-[63]mFlows!BA44-[63]mFlows!BA46+[63]mFlows!BA110+[63]mFlows!BA114+[63]mFlows!BA115-'[64]Resumen convenios liquidez'!AW53+[63]mFlows!BA88+[63]mFlows!BA87</f>
        <v>197.20384720944088</v>
      </c>
      <c r="AP34" s="15">
        <f>+AP35-[63]mFlows!BB44-[63]mFlows!BB46+[63]mFlows!BB110+[63]mFlows!BB114+[63]mFlows!BB115-'[64]Resumen convenios liquidez'!AX53+[63]mFlows!BB88+[63]mFlows!BB87</f>
        <v>416.95096229649499</v>
      </c>
      <c r="AQ34" s="15">
        <f t="shared" si="2"/>
        <v>1056.5361046514454</v>
      </c>
      <c r="AR34" s="16"/>
      <c r="AS34" s="15">
        <f>+AS35-[63]mFlows!BC44-[63]mFlows!BC46+[63]mFlows!BC110+[63]mFlows!BC114+[63]mFlows!BC115-'[64]Resumen convenios liquidez'!AY53+[63]mFlows!BC108+[63]mFlows!BC88+[63]mFlows!BC87</f>
        <v>-38.255860104122974</v>
      </c>
      <c r="AT34" s="15">
        <f>+AT35-[63]mFlows!BD44-[63]mFlows!BD46+[63]mFlows!BD110+[63]mFlows!BD114+[63]mFlows!BD115-'[64]Resumen convenios liquidez'!AZ53+[63]mFlows!BD108+[63]mFlows!BD88+[63]mFlows!BD87</f>
        <v>-20.332108882410949</v>
      </c>
      <c r="AU34" s="15">
        <f>+AU35-[63]mFlows!BE44-[63]mFlows!BE46+[63]mFlows!BE110+[63]mFlows!BE114+[63]mFlows!BE115-'[64]Resumen convenios liquidez'!BA53+[63]mFlows!BE108+[63]mFlows!BE88+[63]mFlows!BE87</f>
        <v>123.2376695263923</v>
      </c>
      <c r="AV34" s="15">
        <f>+AV35-[63]mFlows!BF44-[63]mFlows!BF46+[63]mFlows!BF110+[63]mFlows!BF114+[63]mFlows!BF115-'[64]Resumen convenios liquidez'!BB53+[63]mFlows!BF108+[63]mFlows!BF88+[63]mFlows!BF87</f>
        <v>197.51396370522187</v>
      </c>
      <c r="AW34" s="15">
        <f>+AW35-[63]mFlows!BG44-[63]mFlows!BG46+[63]mFlows!BG110+[63]mFlows!BG114+[63]mFlows!BG115-'[64]Resumen convenios liquidez'!BC53+[63]mFlows!BG108+[63]mFlows!BG88+[63]mFlows!BG87</f>
        <v>104.06004886605898</v>
      </c>
      <c r="AX34" s="15">
        <f>+AX35-[63]mFlows!BH44-[63]mFlows!BH46+[63]mFlows!BH110+[63]mFlows!BH114+[63]mFlows!BH115-'[64]Resumen convenios liquidez'!BD53+[63]mFlows!BH108+[63]mFlows!BH88+[63]mFlows!BH87</f>
        <v>179.77494132890172</v>
      </c>
      <c r="AY34" s="15">
        <f>+AY35-[63]mFlows!BI44-[63]mFlows!BI46+[63]mFlows!BI110+[63]mFlows!BI114+[63]mFlows!BI115-'[64]Resumen convenios liquidez'!BE53+[63]mFlows!BI108+[63]mFlows!BI88+[63]mFlows!BI87</f>
        <v>55.457606127046944</v>
      </c>
      <c r="AZ34" s="15">
        <f>+AZ35-[63]mFlows!BJ44-[63]mFlows!BJ46+[63]mFlows!BJ110+[63]mFlows!BJ114+[63]mFlows!BJ115-'[64]Resumen convenios liquidez'!BF53+[63]mFlows!BJ108+[63]mFlows!BJ88+[63]mFlows!BJ87</f>
        <v>46.653306081396131</v>
      </c>
      <c r="BA34" s="15">
        <f>+BA35-[63]mFlows!BK44-[63]mFlows!BK46+[63]mFlows!BK110+[63]mFlows!BK114+[63]mFlows!BK115-'[64]Resumen convenios liquidez'!BG53+[63]mFlows!BK108+[63]mFlows!BK88+[63]mFlows!BK87</f>
        <v>17.559807518842433</v>
      </c>
      <c r="BB34" s="15">
        <f>+BB35-[63]mFlows!BL44-[63]mFlows!BL46+[63]mFlows!BL110+[63]mFlows!BL114+[63]mFlows!BL115-'[64]Resumen convenios liquidez'!BH53+[63]mFlows!BL108+[63]mFlows!BL88+[63]mFlows!BL87</f>
        <v>140.89458249263677</v>
      </c>
      <c r="BC34" s="15">
        <f>+BC35-[63]mFlows!BM44-[63]mFlows!BM46+[63]mFlows!BM110+[63]mFlows!BM114+[63]mFlows!BM115-'[64]Resumen convenios liquidez'!BI53+[63]mFlows!BM108+[63]mFlows!BM88+[63]mFlows!BM87</f>
        <v>184.0908867958245</v>
      </c>
      <c r="BD34" s="15">
        <f>+BD35-[63]mFlows!BN44-[63]mFlows!BN46+[63]mFlows!BN110+[63]mFlows!BN114+[63]mFlows!BN115-'[64]Resumen convenios liquidez'!BJ53+[63]mFlows!BN108+[63]mFlows!BN88+[63]mFlows!BN87</f>
        <v>123.28207604293846</v>
      </c>
      <c r="BE34" s="15">
        <f t="shared" si="3"/>
        <v>1113.9369194987262</v>
      </c>
      <c r="BF34" s="16"/>
      <c r="BG34" s="15">
        <f>+BG35-[63]mFlows!BO44-[63]mFlows!BO46+[63]mFlows!BO110+[63]mFlows!BO114+[63]mFlows!BO115-'[64]Resumen convenios liquidez'!BK53+[63]mFlows!BO108+[63]mFlows!BO88+[63]mFlows!BO87</f>
        <v>162.59070158130604</v>
      </c>
      <c r="BH34" s="15">
        <f>+BH35-[63]mFlows!BP44-[63]mFlows!BP46+[63]mFlows!BP110+[63]mFlows!BP114+[63]mFlows!BP115-'[64]Resumen convenios liquidez'!BL53+[63]mFlows!BP108+[63]mFlows!BP88+[63]mFlows!BP87</f>
        <v>-769.91440830013437</v>
      </c>
      <c r="BI34" s="15">
        <f>+BI35-[63]mFlows!BQ44-[63]mFlows!BQ46+[63]mFlows!BQ110+[63]mFlows!BQ114+[63]mFlows!BQ115-'[64]Resumen convenios liquidez'!BM53+[63]mFlows!BQ108+[63]mFlows!BQ88+[63]mFlows!BQ87</f>
        <v>-199.80238463775504</v>
      </c>
      <c r="BJ34" s="15">
        <f>+BJ35-[63]mFlows!BR44-[63]mFlows!BR46+[63]mFlows!BR110+[63]mFlows!BR114+[63]mFlows!BR115-'[64]Resumen convenios liquidez'!BN53+[63]mFlows!BR108+[63]mFlows!BR88+[63]mFlows!BR87</f>
        <v>-30.113422821579775</v>
      </c>
      <c r="BK34" s="15">
        <f>+BK35-[63]mFlows!BS44-[63]mFlows!BS46+[63]mFlows!BS110+[63]mFlows!BS114+[63]mFlows!BS115-'[64]Resumen convenios liquidez'!BO53+[63]mFlows!BS108+[63]mFlows!BS88+[63]mFlows!BS87</f>
        <v>172.29132224887948</v>
      </c>
      <c r="BL34" s="15">
        <f>+BL35-[63]mFlows!BT44-[63]mFlows!BT46+[63]mFlows!BT110+[63]mFlows!BT114+[63]mFlows!BT115-'[64]Resumen convenios liquidez'!BP53+[63]mFlows!BT108+[63]mFlows!BT88+[63]mFlows!BT87</f>
        <v>20.378483907275982</v>
      </c>
      <c r="BM34" s="15">
        <f>+BM35-[63]mFlows!BU44-[63]mFlows!BU46+[63]mFlows!BU110+[63]mFlows!BU114+[63]mFlows!BU115-'[64]Resumen convenios liquidez'!BQ53+[63]mFlows!BU108+[63]mFlows!BU88+[63]mFlows!BU87</f>
        <v>15.958901427710094</v>
      </c>
      <c r="BN34" s="15">
        <f>+BN35-[63]mFlows!BV44-[63]mFlows!BV46+[63]mFlows!BV110+[63]mFlows!BV114+[63]mFlows!BV115-'[64]Resumen convenios liquidez'!BR53+[63]mFlows!BV108+[63]mFlows!BV88+[63]mFlows!BV87</f>
        <v>144.77589488950281</v>
      </c>
      <c r="BO34" s="15">
        <f>+BO35-[63]mFlows!BW44-[63]mFlows!BW46+[63]mFlows!BW110+[63]mFlows!BW114+[63]mFlows!BW115-'[64]Resumen convenios liquidez'!BS53+[63]mFlows!BW108+[63]mFlows!BW88+[63]mFlows!BW87</f>
        <v>-4.8312394478374898</v>
      </c>
      <c r="BP34" s="15">
        <f>+BP35-[63]mFlows!BX44-[63]mFlows!BX46+[63]mFlows!BX110+[63]mFlows!BX114+[63]mFlows!BX115-'[64]Resumen convenios liquidez'!BT53+[63]mFlows!BX108+[63]mFlows!BX88+[63]mFlows!BX87</f>
        <v>128.36411247082461</v>
      </c>
      <c r="BQ34" s="15">
        <f>+BQ35-[63]mFlows!BY44-[63]mFlows!BY46+[63]mFlows!BY110+[63]mFlows!BY114+[63]mFlows!BY115-'[64]Resumen convenios liquidez'!BU53+[63]mFlows!BY108+[63]mFlows!BY88+[63]mFlows!BY87</f>
        <v>-430.4012734849909</v>
      </c>
      <c r="BR34" s="15">
        <f>+BR35-[63]mFlows!BZ44-[63]mFlows!BZ46+[63]mFlows!BZ110+[63]mFlows!BZ114+[63]mFlows!BZ115-'[64]Resumen convenios liquidez'!BV53+[63]mFlows!BZ108+[63]mFlows!BZ88+[63]mFlows!BZ87</f>
        <v>-427.89358542730707</v>
      </c>
      <c r="BS34" s="15">
        <f t="shared" si="4"/>
        <v>-1218.5968975941057</v>
      </c>
      <c r="BT34" s="16"/>
      <c r="BU34" s="15">
        <f>+BU35-[63]mFlows!CA44-[63]mFlows!CA46+[63]mFlows!CA110+[63]mFlows!CA114+[63]mFlows!CA115-'[64]Resumen convenios liquidez'!BW53+[63]mFlows!CA108+[63]mFlows!CA88+[63]mFlows!CA87</f>
        <v>195.51481717965331</v>
      </c>
      <c r="BV34" s="15">
        <f>+BV35-[63]mFlows!CB44-[63]mFlows!CB46+[63]mFlows!CB110+[63]mFlows!CB114+[63]mFlows!CB115-'[64]Resumen convenios liquidez'!BX53+[63]mFlows!CB108+[63]mFlows!CB88+[63]mFlows!CB87</f>
        <v>35.650939557446591</v>
      </c>
      <c r="BW34" s="15">
        <f>+BW35-[63]mFlows!CC44-[63]mFlows!CC46+[63]mFlows!CC110+[63]mFlows!CC114+[63]mFlows!CC115-'[64]Resumen convenios liquidez'!BY53+[63]mFlows!CC108+[63]mFlows!CC88+[63]mFlows!CC87</f>
        <v>59.525384822841232</v>
      </c>
      <c r="BX34" s="15">
        <f>+BX35-[63]mFlows!CD44-[63]mFlows!CD46+[63]mFlows!CD110+[63]mFlows!CD114+[63]mFlows!CD115-'[64]Resumen convenios liquidez'!BZ53+[63]mFlows!CD108+[63]mFlows!CD88+[63]mFlows!CD87</f>
        <v>44.186497046199051</v>
      </c>
      <c r="BY34" s="15">
        <f>+BY35-[63]mFlows!CE44-[63]mFlows!CE46+[63]mFlows!CE110+[63]mFlows!CE114+[63]mFlows!CE115-'[64]Resumen convenios liquidez'!CA53+[63]mFlows!CE108+[63]mFlows!CE88+[63]mFlows!CE87</f>
        <v>172.56813355212478</v>
      </c>
      <c r="BZ34" s="15">
        <f>+BZ35-[63]mFlows!CF44-[63]mFlows!CF46+[63]mFlows!CF110+[63]mFlows!CF114+[63]mFlows!CF115-'[64]Resumen convenios liquidez'!CB53+[63]mFlows!CF108+[63]mFlows!CF88+[63]mFlows!CF87</f>
        <v>-106.89600109662913</v>
      </c>
      <c r="CA34" s="15">
        <f>+CA35-[63]mFlows!CG44-[63]mFlows!CG46+[63]mFlows!CG110+[63]mFlows!CG114+[63]mFlows!CG115-'[64]Resumen convenios liquidez'!CC53+[63]mFlows!CG108+[63]mFlows!CG88+[63]mFlows!CG87</f>
        <v>292.62878446715865</v>
      </c>
      <c r="CB34" s="15">
        <f>+CB35-[63]mFlows!CH44-[63]mFlows!CH46+[63]mFlows!CH110+[63]mFlows!CH114+[63]mFlows!CH115-'[64]Resumen convenios liquidez'!CD53+[63]mFlows!CH108+[63]mFlows!CH88+[63]mFlows!CH87</f>
        <v>-174.58917974494108</v>
      </c>
      <c r="CC34" s="15">
        <f>+CC35-[63]mFlows!CI44-[63]mFlows!CI46+[63]mFlows!CI110+[63]mFlows!CI114+[63]mFlows!CI115-'[64]Resumen convenios liquidez'!CE53+[63]mFlows!CI108+[63]mFlows!CI88+[63]mFlows!CI87</f>
        <v>-156.98018306765232</v>
      </c>
      <c r="CD34" s="15">
        <f>+CD35-[63]mFlows!CJ44-[63]mFlows!CJ46+[63]mFlows!CJ110+[63]mFlows!CJ114+[63]mFlows!CJ115-'[64]Resumen convenios liquidez'!CF53+[63]mFlows!CJ108+[63]mFlows!CJ88+[63]mFlows!CJ87</f>
        <v>137.98788354448303</v>
      </c>
      <c r="CE34" s="15">
        <f>+CE35-[63]mFlows!CK44-[63]mFlows!CK46+[63]mFlows!CK110+[63]mFlows!CK114+[63]mFlows!CK115-'[64]Resumen convenios liquidez'!CG53+[63]mFlows!CK108+[63]mFlows!CK88+[63]mFlows!CK87</f>
        <v>-259.38950719992812</v>
      </c>
      <c r="CF34" s="15">
        <f>+CF35-[63]mFlows!CL44-[63]mFlows!CL46+[63]mFlows!CL110+[63]mFlows!CL114+[63]mFlows!CL115-'[64]Resumen convenios liquidez'!CH53+[63]mFlows!CL108+[63]mFlows!CL88+[63]mFlows!CL87</f>
        <v>119.8918401537054</v>
      </c>
      <c r="CG34" s="15">
        <f t="shared" si="5"/>
        <v>360.09940921446145</v>
      </c>
      <c r="CH34" s="16"/>
      <c r="CI34" s="15">
        <f>+CI35-[63]mFlows!CM44-[63]mFlows!CM46+[63]mFlows!CM110+[63]mFlows!CM114+[63]mFlows!CM115-'[64]Resumen convenios liquidez'!CI53+[63]mFlows!CM108+[63]mFlows!CM88+[63]mFlows!CM87</f>
        <v>24.895353398965327</v>
      </c>
      <c r="CJ34" s="15">
        <f>+CJ35-[63]mFlows!CN44-[63]mFlows!CN46+[63]mFlows!CN110+[63]mFlows!CN114+[63]mFlows!CN115-'[64]Resumen convenios liquidez'!CJ53+[63]mFlows!CN108+[63]mFlows!CN88+[63]mFlows!CN87</f>
        <v>-36.107515046720394</v>
      </c>
      <c r="CK34" s="15">
        <f>+CK35-[63]mFlows!CO44-[63]mFlows!CO46+[63]mFlows!CO110+[63]mFlows!CO114+[63]mFlows!CO115-'[64]Resumen convenios liquidez'!CK53+[63]mFlows!CO108+[63]mFlows!CO88+[63]mFlows!CO87</f>
        <v>122.99941444406036</v>
      </c>
      <c r="CL34" s="15">
        <f>+CL35-[63]mFlows!CP44-[63]mFlows!CP46+[63]mFlows!CP110+[63]mFlows!CP114+[63]mFlows!CP115-'[64]Resumen convenios liquidez'!CL53+[63]mFlows!CP108+[63]mFlows!CP88+[63]mFlows!CP87</f>
        <v>-48.324671604876684</v>
      </c>
      <c r="CM34" s="15">
        <f>+CM35-[63]mFlows!CQ44-[63]mFlows!CQ46+[63]mFlows!CQ110+[63]mFlows!CQ114+[63]mFlows!CQ115-'[64]Resumen convenios liquidez'!CM53+[63]mFlows!CQ108+[63]mFlows!CQ88+[63]mFlows!CQ87</f>
        <v>81.951311035956294</v>
      </c>
      <c r="CN34" s="15">
        <f>+CN35-[63]mFlows!CR44-[63]mFlows!CR46+[63]mFlows!CR110+[63]mFlows!CR114+[63]mFlows!CR115-'[64]Resumen convenios liquidez'!CN53+[63]mFlows!CR108+[63]mFlows!CR88+[63]mFlows!CR87</f>
        <v>-42.354223689702579</v>
      </c>
      <c r="CO34" s="15">
        <f>+CO35-[63]mFlows!CS44-[63]mFlows!CS46+[63]mFlows!CS110+[63]mFlows!CS114+[63]mFlows!CS115-'[64]Resumen convenios liquidez'!CO53+[63]mFlows!CS108+[63]mFlows!CS88+[63]mFlows!CS87</f>
        <v>83.756590773497138</v>
      </c>
      <c r="CP34" s="15">
        <f>+CP35-[63]mFlows!CT44-[63]mFlows!CT46+[63]mFlows!CT110+[63]mFlows!CT114+[63]mFlows!CT115-'[64]Resumen convenios liquidez'!CP53+[63]mFlows!CT108+[63]mFlows!CT88+[63]mFlows!CT87</f>
        <v>-39.748545679999694</v>
      </c>
      <c r="CQ34" s="15">
        <f>+CQ35-[63]mFlows!CU44-[63]mFlows!CU46+[63]mFlows!CU110+[63]mFlows!CU114+[63]mFlows!CU115-'[64]Resumen convenios liquidez'!CQ53+[63]mFlows!CU108+[63]mFlows!CU88+[63]mFlows!CU87</f>
        <v>-22.680831580092516</v>
      </c>
      <c r="CR34" s="15">
        <f>+CR35-[63]mFlows!CV44-[63]mFlows!CV46+[63]mFlows!CV110+[63]mFlows!CV114+[63]mFlows!CV115-'[64]Resumen convenios liquidez'!CR53+[63]mFlows!CV108+[63]mFlows!CV88+[63]mFlows!CV87</f>
        <v>-202.35555580999983</v>
      </c>
      <c r="CS34" s="15">
        <f>+CS35-[63]mFlows!CW44-[63]mFlows!CW46+[63]mFlows!CW110+[63]mFlows!CW114+[63]mFlows!CW115-'[64]Resumen convenios liquidez'!CS53+[63]mFlows!CW108+[63]mFlows!CW88+[63]mFlows!CW87</f>
        <v>-72.394115518845922</v>
      </c>
      <c r="CT34" s="15">
        <f>+CT35-[63]mFlows!CX44-[63]mFlows!CX46+[63]mFlows!CX110+[63]mFlows!CX114+[63]mFlows!CX115-'[64]Resumen convenios liquidez'!CT53+[63]mFlows!CX108+[63]mFlows!CX88+[63]mFlows!CX87</f>
        <v>144.26114769753281</v>
      </c>
      <c r="CU34" s="15">
        <f t="shared" si="6"/>
        <v>-6.1016415802257029</v>
      </c>
      <c r="CV34" s="16"/>
      <c r="CW34" s="15">
        <f>+CW35-[63]mFlows!CY44-[63]mFlows!CY46+[63]mFlows!CY110+[63]mFlows!CY114+[63]mFlows!CY115-'[64]Resumen convenios liquidez'!CU53+[63]mFlows!CY108+[63]mFlows!CY88+[63]mFlows!CY87</f>
        <v>-153.38743157568436</v>
      </c>
      <c r="CX34" s="15">
        <f>+CX35-[63]mFlows!CZ44-[63]mFlows!CZ46+[63]mFlows!CZ110+[63]mFlows!CZ114+[63]mFlows!CZ115-'[64]Resumen convenios liquidez'!CV53+[63]mFlows!CZ108+[63]mFlows!CZ88+[63]mFlows!CZ87</f>
        <v>-8.0545074192146799</v>
      </c>
      <c r="CY34" s="15">
        <f>+CY35-[63]mFlows!DA44-[63]mFlows!DA46+[63]mFlows!DA110+[63]mFlows!DA114+[63]mFlows!DA115-'[64]Resumen convenios liquidez'!CW53+[63]mFlows!DA108+[63]mFlows!DA88+[63]mFlows!DA87</f>
        <v>51.896186548363744</v>
      </c>
      <c r="CZ34" s="15">
        <f>+CZ35-[63]mFlows!DB44-[63]mFlows!DB46+[63]mFlows!DB110+[63]mFlows!DB114+[63]mFlows!DB115-'[64]Resumen convenios liquidez'!CX53+[63]mFlows!DB108+[63]mFlows!DB88+[63]mFlows!DB87</f>
        <v>-8.2789847758916615</v>
      </c>
      <c r="DA34" s="15">
        <f>+DA35-[63]mFlows!DC44-[63]mFlows!DC46+[63]mFlows!DC110+[63]mFlows!DC114+[63]mFlows!DC115-'[64]Resumen convenios liquidez'!CY53+[63]mFlows!DC108+[63]mFlows!DC88+[63]mFlows!DC87</f>
        <v>-62.541826548350912</v>
      </c>
      <c r="DB34" s="15">
        <f>+DB35-[63]mFlows!DD44-[63]mFlows!DD46+[63]mFlows!DD110+[63]mFlows!DD114+[63]mFlows!DD115-'[64]Resumen convenios liquidez'!CZ53+[63]mFlows!DD108+[63]mFlows!DD88+[63]mFlows!DD87</f>
        <v>131.42209651076411</v>
      </c>
      <c r="DC34" s="15">
        <f>+DC35-[63]mFlows!DE44-[63]mFlows!DE46+[63]mFlows!DE110+[63]mFlows!DE114+[63]mFlows!DE115-'[64]Resumen convenios liquidez'!DA53+[63]mFlows!DE108+[63]mFlows!DE88+[63]mFlows!DE87</f>
        <v>172.66785160357929</v>
      </c>
      <c r="DD34" s="15">
        <f>+DD35-[63]mFlows!DF44-[63]mFlows!DF46+[63]mFlows!DF110+[63]mFlows!DF114+[63]mFlows!DF115-'[64]Resumen convenios liquidez'!DB53+[63]mFlows!DF108+[63]mFlows!DF88+[63]mFlows!DF87</f>
        <v>165.21450938852277</v>
      </c>
      <c r="DE34" s="15">
        <f>+DE35-[63]mFlows!DG44-[63]mFlows!DG46+[63]mFlows!DG110+[63]mFlows!DG114+[63]mFlows!DG115-'[64]Resumen convenios liquidez'!DC53+[63]mFlows!DG108+[63]mFlows!DG88+[63]mFlows!DG87</f>
        <v>-144.77895829639465</v>
      </c>
      <c r="DF34" s="15">
        <f>+DF35-[63]mFlows!DH44-[63]mFlows!DH46+[63]mFlows!DH110+[63]mFlows!DH114+[63]mFlows!DH115-'[64]Resumen convenios liquidez'!DD53+[63]mFlows!DH108+[63]mFlows!DH88+[63]mFlows!DH87</f>
        <v>-2.9351868819379519</v>
      </c>
      <c r="DG34" s="15">
        <f>+DG35-[63]mFlows!DI44-[63]mFlows!DI46+[63]mFlows!DI110+[63]mFlows!DI114+[63]mFlows!DI115-'[64]Resumen convenios liquidez'!DE53+[63]mFlows!DI108+[63]mFlows!DI88+[63]mFlows!DI87</f>
        <v>11.789682954640909</v>
      </c>
      <c r="DH34" s="15">
        <f>+DH35-[63]mFlows!DJ44-[63]mFlows!DJ46+[63]mFlows!DJ110+[63]mFlows!DJ114+[63]mFlows!DJ115-'[64]Resumen convenios liquidez'!DF53+[63]mFlows!DJ108+[63]mFlows!DJ88+[63]mFlows!DJ87</f>
        <v>90.169706396304463</v>
      </c>
      <c r="DI34" s="15">
        <f t="shared" si="7"/>
        <v>243.18313790470106</v>
      </c>
      <c r="DJ34" s="16"/>
      <c r="DK34" s="15">
        <f>+DK35-[63]mFlows!DK44-[63]mFlows!DK46+[63]mFlows!DK110+[63]mFlows!DK114+[63]mFlows!DK115-'[64]Resumen convenios liquidez'!DG53+[63]mFlows!DK108+[63]mFlows!DK88+[63]mFlows!DK87</f>
        <v>-101.56584228000017</v>
      </c>
      <c r="DL34" s="15">
        <f>+DL35-[63]mFlows!DL44-[63]mFlows!DL46+[63]mFlows!DL110+[63]mFlows!DL114+[63]mFlows!DL115-'[64]Resumen convenios liquidez'!DH53+[63]mFlows!DL108+[63]mFlows!DL88+[63]mFlows!DL87</f>
        <v>22.537944599999975</v>
      </c>
      <c r="DM34" s="15">
        <f>+DM35-[63]mFlows!DM44-[63]mFlows!DM46+[63]mFlows!DM110+[63]mFlows!DM114+[63]mFlows!DM115-'[64]Resumen convenios liquidez'!DI53+[63]mFlows!DM108+[63]mFlows!DM88+[63]mFlows!DM87</f>
        <v>152.67192766000016</v>
      </c>
      <c r="DN34" s="15">
        <f>+DN35-[63]mFlows!DN44-[63]mFlows!DN46+[63]mFlows!DN110+[63]mFlows!DN114+[63]mFlows!DN115-'[64]Resumen convenios liquidez'!DJ53+[63]mFlows!DN108+[63]mFlows!DN88+[63]mFlows!DN87</f>
        <v>-246.47836723</v>
      </c>
      <c r="DO34" s="15">
        <f>+DO35-[63]mFlows!DO44-[63]mFlows!DO46+[63]mFlows!DO110+[63]mFlows!DO114+[63]mFlows!DO115-'[64]Resumen convenios liquidez'!DK53+[63]mFlows!DO108+[63]mFlows!DO88+[63]mFlows!DO87</f>
        <v>-48.56154634999973</v>
      </c>
      <c r="DP34" s="15">
        <f>+DP35-[63]mFlows!DP44-[63]mFlows!DP46+[63]mFlows!DP110+[63]mFlows!DP114+[63]mFlows!DP115-'[64]Resumen convenios liquidez'!DL53+[63]mFlows!DP108+[63]mFlows!DP88+[63]mFlows!DP87</f>
        <v>-15.205246130000006</v>
      </c>
      <c r="DQ34" s="15">
        <f>+DQ35-[63]mFlows!DQ44-[63]mFlows!DQ46+[63]mFlows!DQ110+[63]mFlows!DQ114+[63]mFlows!DQ115-'[64]Resumen convenios liquidez'!DM53+[63]mFlows!DQ108+[63]mFlows!DQ88+[63]mFlows!DQ87</f>
        <v>36.311195239999634</v>
      </c>
      <c r="DR34" s="15">
        <f>+DR35-[63]mFlows!DR44-[63]mFlows!DR46+[63]mFlows!DR110+[63]mFlows!DR114+[63]mFlows!DR115-'[64]Resumen convenios liquidez'!DN53+[63]mFlows!DR108+[63]mFlows!DR88+[63]mFlows!DR87</f>
        <v>60.834379009999921</v>
      </c>
      <c r="DS34" s="15">
        <f>+DS35-[63]mFlows!DS44-[63]mFlows!DS46+[63]mFlows!DS110+[63]mFlows!DS114+[63]mFlows!DS115-'[64]Resumen convenios liquidez'!DO53+[63]mFlows!DS108+[63]mFlows!DS88+[63]mFlows!DS87</f>
        <v>-371.71420818000087</v>
      </c>
      <c r="DT34" s="15">
        <f>+DT35-[63]mFlows!DT44-[63]mFlows!DT46+[63]mFlows!DT110+[63]mFlows!DT114+[63]mFlows!DT115-'[64]Resumen convenios liquidez'!DP53+[63]mFlows!DT108+[63]mFlows!DT88+[63]mFlows!DT87</f>
        <v>-23.97946633999986</v>
      </c>
      <c r="DU34" s="15">
        <f>+DU35-[63]mFlows!DU44-[63]mFlows!DU46+[63]mFlows!DU110+[63]mFlows!DU114+[63]mFlows!DU115-'[64]Resumen convenios liquidez'!DQ53+[63]mFlows!DU108+[63]mFlows!DU88+[63]mFlows!DU87</f>
        <v>-5.1873377199991637</v>
      </c>
      <c r="DV34" s="15">
        <f>+DV35-[63]mFlows!DV44-[63]mFlows!DV46+[63]mFlows!DV110+[63]mFlows!DV114+[63]mFlows!DV115-'[64]Resumen convenios liquidez'!DR53+[63]mFlows!DV108+[63]mFlows!DV88+[63]mFlows!DV87</f>
        <v>13.908676020000485</v>
      </c>
      <c r="DW34" s="15">
        <f t="shared" si="8"/>
        <v>-526.42789169999958</v>
      </c>
      <c r="DX34" s="16"/>
      <c r="DY34" s="15">
        <f>+DY35-[63]mFlows!DW44-[63]mFlows!DW46+[63]mFlows!DW110+[63]mFlows!DW114+[63]mFlows!DW115-'[64]Resumen convenios liquidez'!DS53+[63]mFlows!DW108+[63]mFlows!DW88+[63]mFlows!DW87</f>
        <v>-4.4537709400001262</v>
      </c>
      <c r="DZ34" s="15">
        <f>+DZ35-[63]mFlows!DX44-[63]mFlows!DX46+[63]mFlows!DX110+[63]mFlows!DX114+[63]mFlows!DX115-'[64]Resumen convenios liquidez'!DT53+[63]mFlows!DX108+[63]mFlows!DX88+[63]mFlows!DX87</f>
        <v>228.94932706000003</v>
      </c>
      <c r="EA34" s="15">
        <f>+EA35-[63]mFlows!DY44-[63]mFlows!DY46+[63]mFlows!DY110+[63]mFlows!DY114+[63]mFlows!DY115-'[64]Resumen convenios liquidez'!DU53+[63]mFlows!DY108+[63]mFlows!DY88+[63]mFlows!DY87</f>
        <v>174.06777746</v>
      </c>
      <c r="EB34" s="15">
        <f>+EB35-[63]mFlows!DZ44-[63]mFlows!DZ46+[63]mFlows!DZ110+[63]mFlows!DZ114+[63]mFlows!DZ115-'[64]Resumen convenios liquidez'!DV53+[63]mFlows!DZ108+[63]mFlows!DZ88+[63]mFlows!DZ87</f>
        <v>114.38648288000005</v>
      </c>
      <c r="EC34" s="15">
        <f>+EC35-[63]mFlows!EA44-[63]mFlows!EA46+[63]mFlows!EA110+[63]mFlows!EA114+[63]mFlows!EA115-'[64]Resumen convenios liquidez'!DW53+[63]mFlows!EA108+[63]mFlows!EA88+[63]mFlows!EA87</f>
        <v>-87.563863669999932</v>
      </c>
      <c r="ED34" s="15">
        <f>+ED35-[63]mFlows!EB44-[63]mFlows!EB46+[63]mFlows!EB110+[63]mFlows!EB114+[63]mFlows!EB115-'[64]Resumen convenios liquidez'!DX53+[63]mFlows!EB108+[63]mFlows!EB88+[63]mFlows!EB87</f>
        <v>18.15364828599995</v>
      </c>
      <c r="EE34" s="15">
        <f>+EE35-[63]mFlows!EC44-[63]mFlows!EC46+[63]mFlows!EC110+[63]mFlows!EC114+[63]mFlows!EC115-'[64]Resumen convenios liquidez'!DY53+[63]mFlows!EC108+[63]mFlows!EC88+[63]mFlows!EC87</f>
        <v>-196.26871533999955</v>
      </c>
      <c r="EF34" s="15">
        <f>+EF35-[63]mFlows!ED44-[63]mFlows!ED46+[63]mFlows!ED110+[63]mFlows!ED114+[63]mFlows!ED115-'[64]Resumen convenios liquidez'!DZ53+[63]mFlows!ED108+[63]mFlows!ED88+[63]mFlows!ED87</f>
        <v>179.43134153629563</v>
      </c>
      <c r="EG34" s="15">
        <f>+EG35-[63]mFlows!EE44-[63]mFlows!EE46+[63]mFlows!EE110+[63]mFlows!EE114+[63]mFlows!EE115-'[64]Resumen convenios liquidez'!EA53+[63]mFlows!EE108+[63]mFlows!EE88+[63]mFlows!EE87</f>
        <v>73.144021486296623</v>
      </c>
      <c r="EH34" s="15">
        <f>+EH35-[63]mFlows!EF44-[63]mFlows!EF46+[63]mFlows!EF110+[63]mFlows!EF114+[63]mFlows!EF115-'[64]Resumen convenios liquidez'!EB53+[63]mFlows!EF108+[63]mFlows!EF88+[63]mFlows!EF87</f>
        <v>14.113884636296632</v>
      </c>
      <c r="EI34" s="15">
        <f>+EI35-[63]mFlows!EG44-[63]mFlows!EG46+[63]mFlows!EG110+[63]mFlows!EG114+[63]mFlows!EG115-'[64]Resumen convenios liquidez'!EC53+[63]mFlows!EG108+[63]mFlows!EG88+[63]mFlows!EG87</f>
        <v>-55.412327143703834</v>
      </c>
      <c r="EJ34" s="15">
        <f>+EJ35-[63]mFlows!EH44-[63]mFlows!EH46+[63]mFlows!EH110+[63]mFlows!EH114+[63]mFlows!EH115-'[64]Resumen convenios liquidez'!ED53+[63]mFlows!EH108+[63]mFlows!EH88+[63]mFlows!EH87</f>
        <v>-36.210592987036648</v>
      </c>
      <c r="EK34" s="15">
        <f t="shared" si="9"/>
        <v>422.337213264149</v>
      </c>
      <c r="EL34" s="16"/>
      <c r="EM34" s="15">
        <f>+EM35-[63]mFlows!EI44-[63]mFlows!EI46+[63]mFlows!EI110+[63]mFlows!EI114+[63]mFlows!EI115-'[64]Resumen convenios liquidez'!EE53+[63]mFlows!EI108+[63]mFlows!EI88+[63]mFlows!EI87</f>
        <v>-117.46032522000021</v>
      </c>
      <c r="EN34" s="15">
        <f>+EN35-[63]mFlows!EJ44-[63]mFlows!EJ46+[63]mFlows!EJ110+[63]mFlows!EJ114+[63]mFlows!EJ115-'[64]Resumen convenios liquidez'!EF53+[63]mFlows!EJ108+[63]mFlows!EJ88+[63]mFlows!EJ87</f>
        <v>214.4637416599999</v>
      </c>
      <c r="EO34" s="15">
        <f>+EO35-[63]mFlows!EK44-[63]mFlows!EK46+[63]mFlows!EK110+[63]mFlows!EK114+[63]mFlows!EK115-'[64]Resumen convenios liquidez'!EG53+[63]mFlows!EK108+[63]mFlows!EK88+[63]mFlows!EK87</f>
        <v>-172.6431715289998</v>
      </c>
      <c r="EP34" s="15">
        <f>+EP35-[63]mFlows!EL44-[63]mFlows!EL46+[63]mFlows!EL110+[63]mFlows!EL114+[63]mFlows!EL115-'[64]Resumen convenios liquidez'!EH53+[63]mFlows!EL108+[63]mFlows!EL88+[63]mFlows!EL87</f>
        <v>-175.89918560999985</v>
      </c>
      <c r="EQ34" s="15">
        <f>+EQ35-[63]mFlows!EM44-[63]mFlows!EM46+[63]mFlows!EM110+[63]mFlows!EM114+[63]mFlows!EM115-'[64]Resumen convenios liquidez'!EI53+[63]mFlows!EM108+[63]mFlows!EM88+[63]mFlows!EM87</f>
        <v>53.757818749999885</v>
      </c>
      <c r="ER34" s="15">
        <f>+ER35-[63]mFlows!EN44-[63]mFlows!EN46+[63]mFlows!EN110+[63]mFlows!EN114+[63]mFlows!EN115-'[64]Resumen convenios liquidez'!EJ53+[63]mFlows!EN108+[63]mFlows!EN88+[63]mFlows!EN87</f>
        <v>-13.067239100000137</v>
      </c>
      <c r="ES34" s="15">
        <f>+ES35-[63]mFlows!EO44-[63]mFlows!EO46+[63]mFlows!EO110+[63]mFlows!EO114+[63]mFlows!EO115-'[64]Resumen convenios liquidez'!EK53+[63]mFlows!EO108+[63]mFlows!EO88+[63]mFlows!EO87</f>
        <v>200.63190943999987</v>
      </c>
      <c r="ET34" s="15">
        <f>+ET35-[63]mFlows!EP44-[63]mFlows!EP46+[63]mFlows!EP110+[63]mFlows!EP114+[63]mFlows!EP115-'[64]Resumen convenios liquidez'!EL53+[63]mFlows!EP108+[63]mFlows!EP88+[63]mFlows!EP87</f>
        <v>-23.529102380000907</v>
      </c>
      <c r="EU34" s="15">
        <f>+EU35-[63]mFlows!EQ44-[63]mFlows!EQ46+[63]mFlows!EQ110+[63]mFlows!EQ114+[63]mFlows!EQ115-'[64]Resumen convenios liquidez'!EM53+[63]mFlows!EQ108+[63]mFlows!EQ88+[63]mFlows!EQ87</f>
        <v>104.66729701000121</v>
      </c>
      <c r="EV34" s="15">
        <f>+EV35-[63]mFlows!ER44-[63]mFlows!ER46+[63]mFlows!ER110+[63]mFlows!ER114+[63]mFlows!ER115-'[64]Resumen convenios liquidez'!EN53+[63]mFlows!ER108+[63]mFlows!ER88+[63]mFlows!ER87</f>
        <v>-11.942683709999898</v>
      </c>
      <c r="EW34" s="15">
        <f>+EW35-[63]mFlows!ES44-[63]mFlows!ES46+[63]mFlows!ES110+[63]mFlows!ES114+[63]mFlows!ES115-'[64]Resumen convenios liquidez'!EO53+[63]mFlows!ES108+[63]mFlows!ES88+[63]mFlows!ES87</f>
        <v>-17.423746450000451</v>
      </c>
      <c r="EX34" s="15">
        <f>+EX35-[63]mFlows!ET44-[63]mFlows!ET46+[63]mFlows!ET110+[63]mFlows!ET114+[63]mFlows!ET115-'[64]Resumen convenios liquidez'!EP53+[63]mFlows!ET108+[63]mFlows!ET88+[63]mFlows!ET87</f>
        <v>79.118340667714293</v>
      </c>
      <c r="EY34" s="15">
        <f t="shared" si="10"/>
        <v>120.67365352871391</v>
      </c>
      <c r="EZ34" s="16"/>
      <c r="FA34" s="15">
        <f>+FA35-[63]mFlows!EU44-[63]mFlows!EU46+[63]mFlows!EU110+[63]mFlows!EU114+[63]mFlows!EU115-'[64]Resumen convenios liquidez'!EQ53+[63]mFlows!EU108+[63]mFlows!EU88+[63]mFlows!EU87</f>
        <v>-15.11080475148627</v>
      </c>
      <c r="FB34" s="15">
        <f>+FB35-[63]mFlows!EV44-[63]mFlows!EV46+[63]mFlows!EV110+[63]mFlows!EV114+[63]mFlows!EV115-'[64]Resumen convenios liquidez'!ER53+[63]mFlows!EV108+[63]mFlows!EV88+[63]mFlows!EV87</f>
        <v>225.96878369108344</v>
      </c>
      <c r="FC34" s="15">
        <f>+FC35-[63]mFlows!EW44-[63]mFlows!EW46+[63]mFlows!EW110+[63]mFlows!EW114+[63]mFlows!EW115-'[64]Resumen convenios liquidez'!ES53+[63]mFlows!EW108+[63]mFlows!EW88+[63]mFlows!EW87</f>
        <v>-82.041830518006989</v>
      </c>
      <c r="FD34" s="15">
        <f>+FD35-[63]mFlows!EX44-[63]mFlows!EX46+[63]mFlows!EX110+[63]mFlows!EX114+[63]mFlows!EX115-'[64]Resumen convenios liquidez'!ET53+[63]mFlows!EX108+[63]mFlows!EX88+[63]mFlows!EX87</f>
        <v>-141.59110265296277</v>
      </c>
      <c r="FE34" s="15">
        <f>+FE35-[63]mFlows!EY44-[63]mFlows!EY46+[63]mFlows!EY110+[63]mFlows!EY114+[63]mFlows!EY115-'[64]Resumen convenios liquidez'!EU53+[63]mFlows!EY108+[63]mFlows!EY88+[63]mFlows!EY87</f>
        <v>120.85705551025006</v>
      </c>
      <c r="FF34" s="15">
        <f>+FF35-[63]mFlows!EZ44-[63]mFlows!EZ46+[63]mFlows!EZ110+[63]mFlows!EZ114+[63]mFlows!EZ115-'[64]Resumen convenios liquidez'!EV53+[63]mFlows!EZ108+[63]mFlows!EZ88+[63]mFlows!EZ87</f>
        <v>-188.35795283121078</v>
      </c>
      <c r="FG34" s="15">
        <f>+FG35-[63]mFlows!FA44-[63]mFlows!FA46+[63]mFlows!FA110+[63]mFlows!FA114+[63]mFlows!FA115-'[64]Resumen convenios liquidez'!EW53+[63]mFlows!FA108+[63]mFlows!FA88+[63]mFlows!FA87</f>
        <v>-57.570065179699135</v>
      </c>
      <c r="FH34" s="15">
        <f>+FH35-[63]mFlows!FB44-[63]mFlows!FB46+[63]mFlows!FB110+[63]mFlows!FB114+[63]mFlows!FB115-'[64]Resumen convenios liquidez'!EX53+[63]mFlows!FB108+[63]mFlows!FB88+[63]mFlows!FB87</f>
        <v>-149.99298812353567</v>
      </c>
      <c r="FI34" s="15">
        <f>+FI35-[63]mFlows!FC44-[63]mFlows!FC46+[63]mFlows!FC110+[63]mFlows!FC114+[63]mFlows!FC115-'[64]Resumen convenios liquidez'!EY53+[63]mFlows!FC108+[63]mFlows!FC88+[63]mFlows!FC87</f>
        <v>-48.493685766528358</v>
      </c>
      <c r="FJ34" s="15">
        <f>+FJ35-[63]mFlows!FD44-[63]mFlows!FD46+[63]mFlows!FD110+[63]mFlows!FD114+[63]mFlows!FD115-'[64]Resumen convenios liquidez'!EZ53+[63]mFlows!FD108+[63]mFlows!FD88+[63]mFlows!FD87</f>
        <v>38.450380514062516</v>
      </c>
      <c r="FK34" s="15">
        <f>+FK35-[63]mFlows!FE44-[63]mFlows!FE46+[63]mFlows!FE110+[63]mFlows!FE114+[63]mFlows!FE115-'[64]Resumen convenios liquidez'!FA53+[63]mFlows!FE108+[63]mFlows!FE88+[63]mFlows!FE87</f>
        <v>-98.485821209833063</v>
      </c>
      <c r="FL34" s="15">
        <f>+FL35-[63]mFlows!FF44-[63]mFlows!FF46+[63]mFlows!FF110+[63]mFlows!FF114+[63]mFlows!FF115-'[64]Resumen convenios liquidez'!FB53+[63]mFlows!FF108+[63]mFlows!FF88+[63]mFlows!FF87</f>
        <v>86.069777365025104</v>
      </c>
      <c r="FM34" s="15">
        <f t="shared" si="11"/>
        <v>-310.29825395284189</v>
      </c>
    </row>
    <row r="35" spans="2:169" x14ac:dyDescent="0.25">
      <c r="B35" s="692" t="s">
        <v>204</v>
      </c>
      <c r="C35" s="15">
        <f>-[58]StatisticDisc!R39</f>
        <v>9.4080502605770064</v>
      </c>
      <c r="D35" s="15">
        <f>-[58]StatisticDisc!S39</f>
        <v>-59.767719782887781</v>
      </c>
      <c r="E35" s="15">
        <f>-[58]StatisticDisc!T39</f>
        <v>-71.715947220203873</v>
      </c>
      <c r="F35" s="15">
        <f>-[58]StatisticDisc!U39</f>
        <v>52.630855512783214</v>
      </c>
      <c r="G35" s="15">
        <f>-[58]StatisticDisc!V39</f>
        <v>118.7133709719518</v>
      </c>
      <c r="H35" s="15">
        <f>-[58]StatisticDisc!W39</f>
        <v>-162.75866328600219</v>
      </c>
      <c r="I35" s="15">
        <f>-[58]StatisticDisc!X39</f>
        <v>53.921824205306308</v>
      </c>
      <c r="J35" s="15">
        <f>-[58]StatisticDisc!Y39</f>
        <v>90.790647315948434</v>
      </c>
      <c r="K35" s="15">
        <f>-[58]StatisticDisc!Z39</f>
        <v>91.276030973163088</v>
      </c>
      <c r="L35" s="15">
        <f>-[58]StatisticDisc!AA39</f>
        <v>63.284051402441818</v>
      </c>
      <c r="M35" s="15">
        <f>-[58]StatisticDisc!AB39</f>
        <v>224.06330811343156</v>
      </c>
      <c r="N35" s="15">
        <f>-[58]StatisticDisc!AC39</f>
        <v>-28.904610427935268</v>
      </c>
      <c r="O35" s="15">
        <f t="shared" si="0"/>
        <v>380.9411980385741</v>
      </c>
      <c r="P35" s="16"/>
      <c r="Q35" s="15">
        <f>-[58]StatisticDisc!AD39</f>
        <v>-105.92767125934404</v>
      </c>
      <c r="R35" s="15">
        <f>-[58]StatisticDisc!AE39</f>
        <v>27.955463122843355</v>
      </c>
      <c r="S35" s="15">
        <f>-[58]StatisticDisc!AF39</f>
        <v>-89.892036863975321</v>
      </c>
      <c r="T35" s="15">
        <f>-[58]StatisticDisc!AG39</f>
        <v>1.5961957172980377</v>
      </c>
      <c r="U35" s="15">
        <f>-[58]StatisticDisc!AH39</f>
        <v>19.705684944184732</v>
      </c>
      <c r="V35" s="15">
        <f>-[58]StatisticDisc!AI39</f>
        <v>-4.6087188978749509</v>
      </c>
      <c r="W35" s="15">
        <f>-[58]StatisticDisc!AJ39</f>
        <v>-8.4282029783745998</v>
      </c>
      <c r="X35" s="15">
        <f>-[58]StatisticDisc!AK39</f>
        <v>-104.63589398019121</v>
      </c>
      <c r="Y35" s="15">
        <f>-[58]StatisticDisc!AL39</f>
        <v>-22.856305020311879</v>
      </c>
      <c r="Z35" s="15">
        <f>-[58]StatisticDisc!AM39</f>
        <v>116.91930000110165</v>
      </c>
      <c r="AA35" s="15">
        <f>-[58]StatisticDisc!AN39</f>
        <v>-203.97176047800065</v>
      </c>
      <c r="AB35" s="15">
        <f>-[58]StatisticDisc!AO39</f>
        <v>93.195206885138475</v>
      </c>
      <c r="AC35" s="15">
        <f t="shared" si="1"/>
        <v>-280.9487388075064</v>
      </c>
      <c r="AD35" s="16"/>
      <c r="AE35" s="15">
        <f>-[58]StatisticDisc!AP39</f>
        <v>-26.164590269625421</v>
      </c>
      <c r="AF35" s="15">
        <f>-[58]StatisticDisc!AQ39</f>
        <v>14.996222753162485</v>
      </c>
      <c r="AG35" s="15">
        <f>-[58]StatisticDisc!AR39</f>
        <v>32.796267850010793</v>
      </c>
      <c r="AH35" s="15">
        <f>-[58]StatisticDisc!AS39</f>
        <v>-14.246896488306021</v>
      </c>
      <c r="AI35" s="15">
        <f>-[58]StatisticDisc!AT39</f>
        <v>50.256175456375473</v>
      </c>
      <c r="AJ35" s="15">
        <f>-[58]StatisticDisc!AU39</f>
        <v>-46.424676151995307</v>
      </c>
      <c r="AK35" s="15">
        <f>-[58]StatisticDisc!AV39</f>
        <v>-92.043314035327995</v>
      </c>
      <c r="AL35" s="15">
        <f>-[58]StatisticDisc!AW39</f>
        <v>-28.005618341888152</v>
      </c>
      <c r="AM35" s="15">
        <f>-[58]StatisticDisc!AX39</f>
        <v>-6.8903662075257444</v>
      </c>
      <c r="AN35" s="15">
        <f>-[58]StatisticDisc!AY39</f>
        <v>103.85825527554955</v>
      </c>
      <c r="AO35" s="15">
        <f>-[58]StatisticDisc!AZ39</f>
        <v>62.500120378868814</v>
      </c>
      <c r="AP35" s="15">
        <f>-[58]StatisticDisc!BA39</f>
        <v>744.97515276214676</v>
      </c>
      <c r="AQ35" s="15">
        <f t="shared" si="2"/>
        <v>795.60673298144525</v>
      </c>
      <c r="AR35" s="16"/>
      <c r="AS35" s="15">
        <f>-[58]StatisticDisc!BB39</f>
        <v>-954.45570933412364</v>
      </c>
      <c r="AT35" s="15">
        <f>-[58]StatisticDisc!BC39</f>
        <v>359.36936729758833</v>
      </c>
      <c r="AU35" s="15">
        <f>-[58]StatisticDisc!BD39</f>
        <v>-33.915988063606022</v>
      </c>
      <c r="AV35" s="15">
        <f>-[58]StatisticDisc!BE39</f>
        <v>84.50684754522203</v>
      </c>
      <c r="AW35" s="15">
        <f>-[58]StatisticDisc!BF39</f>
        <v>-4.9073950339418388</v>
      </c>
      <c r="AX35" s="15">
        <f>-[58]StatisticDisc!BG39</f>
        <v>145.86165276890355</v>
      </c>
      <c r="AY35" s="15">
        <f>-[58]StatisticDisc!BH39</f>
        <v>165.75579553704566</v>
      </c>
      <c r="AZ35" s="15">
        <f>-[58]StatisticDisc!BI39</f>
        <v>52.564575971395506</v>
      </c>
      <c r="BA35" s="15">
        <f>-[58]StatisticDisc!BJ39</f>
        <v>-294.62089092115605</v>
      </c>
      <c r="BB35" s="15">
        <f>-[58]StatisticDisc!BK39</f>
        <v>9.3046159326234488</v>
      </c>
      <c r="BC35" s="15">
        <f>-[58]StatisticDisc!BL39</f>
        <v>93.726905015836479</v>
      </c>
      <c r="BD35" s="15">
        <f>-[58]StatisticDisc!BM39</f>
        <v>240.78583232293764</v>
      </c>
      <c r="BE35" s="15">
        <f t="shared" si="3"/>
        <v>-136.02439096127497</v>
      </c>
      <c r="BF35" s="16"/>
      <c r="BG35" s="15">
        <f>-[58]StatisticDisc!BN39</f>
        <v>-44.55841726869096</v>
      </c>
      <c r="BH35" s="15">
        <f>-[58]StatisticDisc!BO39</f>
        <v>-188.11895675013966</v>
      </c>
      <c r="BI35" s="15">
        <f>-[58]StatisticDisc!BP39</f>
        <v>78.997178422248169</v>
      </c>
      <c r="BJ35" s="15">
        <f>-[58]StatisticDisc!BQ39</f>
        <v>67.750560258420165</v>
      </c>
      <c r="BK35" s="15">
        <f>-[58]StatisticDisc!BR39</f>
        <v>13.352568968880206</v>
      </c>
      <c r="BL35" s="15">
        <f>-[58]StatisticDisc!BS39</f>
        <v>28.126932287275054</v>
      </c>
      <c r="BM35" s="15">
        <f>-[58]StatisticDisc!BT39</f>
        <v>11.292997627708125</v>
      </c>
      <c r="BN35" s="15">
        <f>-[58]StatisticDisc!BU39</f>
        <v>-5.7551902204955638</v>
      </c>
      <c r="BO35" s="15">
        <f>-[58]StatisticDisc!BV39</f>
        <v>81.556453702162202</v>
      </c>
      <c r="BP35" s="15">
        <f>-[58]StatisticDisc!BW39</f>
        <v>114.61013775082634</v>
      </c>
      <c r="BQ35" s="15">
        <f>-[58]StatisticDisc!BX39</f>
        <v>29.8881226450074</v>
      </c>
      <c r="BR35" s="15">
        <f>-[58]StatisticDisc!BY39</f>
        <v>35.498059262693687</v>
      </c>
      <c r="BS35" s="15">
        <f t="shared" si="4"/>
        <v>222.64044668589517</v>
      </c>
      <c r="BT35" s="16"/>
      <c r="BU35" s="15">
        <f>-[58]StatisticDisc!BZ39</f>
        <v>-44.965304030348875</v>
      </c>
      <c r="BV35" s="15">
        <f>-[58]StatisticDisc!CA39</f>
        <v>53.97710658744947</v>
      </c>
      <c r="BW35" s="15">
        <f>-[58]StatisticDisc!CB39</f>
        <v>-4.7789089371618729</v>
      </c>
      <c r="BX35" s="15">
        <f>-[58]StatisticDisc!CC39</f>
        <v>31.194566246202072</v>
      </c>
      <c r="BY35" s="15">
        <f>-[58]StatisticDisc!CD39</f>
        <v>48.891754122123473</v>
      </c>
      <c r="BZ35" s="15">
        <f>-[58]StatisticDisc!CE39</f>
        <v>55.029312023370892</v>
      </c>
      <c r="CA35" s="15">
        <f>-[58]StatisticDisc!CF39</f>
        <v>-63.155373092840762</v>
      </c>
      <c r="CB35" s="15">
        <f>-[58]StatisticDisc!CG39</f>
        <v>61.52157185505888</v>
      </c>
      <c r="CC35" s="15">
        <f>-[58]StatisticDisc!CH39</f>
        <v>34.860086522348126</v>
      </c>
      <c r="CD35" s="15">
        <f>-[58]StatisticDisc!CI39</f>
        <v>-7.4446121555174898</v>
      </c>
      <c r="CE35" s="15">
        <f>-[58]StatisticDisc!CJ39</f>
        <v>59.812119520070667</v>
      </c>
      <c r="CF35" s="15">
        <f>-[58]StatisticDisc!CK39</f>
        <v>155.23443307370619</v>
      </c>
      <c r="CG35" s="15">
        <f t="shared" si="5"/>
        <v>380.17675173446077</v>
      </c>
      <c r="CH35" s="16"/>
      <c r="CI35" s="15">
        <f>-[58]StatisticDisc!CL39</f>
        <v>34.060384118963995</v>
      </c>
      <c r="CJ35" s="15">
        <f>-[58]StatisticDisc!CM39</f>
        <v>10.079498923278976</v>
      </c>
      <c r="CK35" s="15">
        <f>-[58]StatisticDisc!CN39</f>
        <v>64.660523474063893</v>
      </c>
      <c r="CL35" s="15">
        <f>-[58]StatisticDisc!CO39</f>
        <v>-9.2166204192574099</v>
      </c>
      <c r="CM35" s="15">
        <f>-[58]StatisticDisc!CP39</f>
        <v>9.6307902703367887</v>
      </c>
      <c r="CN35" s="15">
        <f>-[58]StatisticDisc!CQ39</f>
        <v>-19.322573539703868</v>
      </c>
      <c r="CO35" s="15">
        <f>-[58]StatisticDisc!CR39</f>
        <v>27.383604093496018</v>
      </c>
      <c r="CP35" s="15">
        <f>-[58]StatisticDisc!CS39</f>
        <v>23.262280410001551</v>
      </c>
      <c r="CQ35" s="15">
        <f>-[58]StatisticDisc!CT39</f>
        <v>13.106562579908541</v>
      </c>
      <c r="CR35" s="15">
        <f>-[58]StatisticDisc!CU39</f>
        <v>7.8487318799983825</v>
      </c>
      <c r="CS35" s="15">
        <f>-[58]StatisticDisc!CV39</f>
        <v>34.293174087871193</v>
      </c>
      <c r="CT35" s="15">
        <f>-[58]StatisticDisc!CW39</f>
        <v>56.727440947920037</v>
      </c>
      <c r="CU35" s="15">
        <f t="shared" si="6"/>
        <v>252.51379682687809</v>
      </c>
      <c r="CV35" s="16"/>
      <c r="CW35" s="15">
        <f>-[58]StatisticDisc!CX39</f>
        <v>-121.76992198278691</v>
      </c>
      <c r="CX35" s="15">
        <f>-[58]StatisticDisc!CY39</f>
        <v>47.019345910784253</v>
      </c>
      <c r="CY35" s="15">
        <f>-[58]StatisticDisc!CZ39</f>
        <v>185.67955285836268</v>
      </c>
      <c r="CZ35" s="15">
        <f>-[58]StatisticDisc!DA39</f>
        <v>-3.0618994158908208</v>
      </c>
      <c r="DA35" s="15">
        <f>-[58]StatisticDisc!DB39</f>
        <v>-63.601543128353256</v>
      </c>
      <c r="DB35" s="15">
        <f>-[58]StatisticDisc!DC39</f>
        <v>29.545922660766337</v>
      </c>
      <c r="DC35" s="15">
        <f>-[58]StatisticDisc!DD39</f>
        <v>-24.93718028641976</v>
      </c>
      <c r="DD35" s="15">
        <f>-[58]StatisticDisc!DE39</f>
        <v>3.8763501785218466</v>
      </c>
      <c r="DE35" s="15">
        <f>-[58]StatisticDisc!DF39</f>
        <v>4.1093171936064437</v>
      </c>
      <c r="DF35" s="15">
        <f>-[58]StatisticDisc!DG39</f>
        <v>7.8753188880620826</v>
      </c>
      <c r="DG35" s="15">
        <f>-[58]StatisticDisc!DH39</f>
        <v>-23.324823985359348</v>
      </c>
      <c r="DH35" s="15">
        <f>-[58]StatisticDisc!DI39</f>
        <v>51.442459376303503</v>
      </c>
      <c r="DI35" s="15">
        <f t="shared" si="7"/>
        <v>92.852898267597055</v>
      </c>
      <c r="DJ35" s="16"/>
      <c r="DK35" s="15">
        <f>-[58]StatisticDisc!DJ39</f>
        <v>17.520150759967137</v>
      </c>
      <c r="DL35" s="15">
        <f>-[58]StatisticDisc!DK39</f>
        <v>146.12661813002953</v>
      </c>
      <c r="DM35" s="15">
        <f>-[58]StatisticDisc!DL39</f>
        <v>-85.058576029989041</v>
      </c>
      <c r="DN35" s="15">
        <f>-[58]StatisticDisc!DM39</f>
        <v>40.311737319991892</v>
      </c>
      <c r="DO35" s="15">
        <f>-[58]StatisticDisc!DN39</f>
        <v>-191.86518420000226</v>
      </c>
      <c r="DP35" s="15">
        <f>-[58]StatisticDisc!DO39</f>
        <v>-53.128889490021237</v>
      </c>
      <c r="DQ35" s="15">
        <f>-[58]StatisticDisc!DP39</f>
        <v>-17.282098390001721</v>
      </c>
      <c r="DR35" s="15">
        <f>-[58]StatisticDisc!DQ39</f>
        <v>26.406658960031109</v>
      </c>
      <c r="DS35" s="15">
        <f>-[58]StatisticDisc!DR39</f>
        <v>68.87158282999394</v>
      </c>
      <c r="DT35" s="15">
        <f>-[58]StatisticDisc!DS39</f>
        <v>-98.590763080001821</v>
      </c>
      <c r="DU35" s="15">
        <f>-[58]StatisticDisc!DT39</f>
        <v>-106.78177796999684</v>
      </c>
      <c r="DV35" s="15">
        <f>-[58]StatisticDisc!DU39</f>
        <v>90.544702226360101</v>
      </c>
      <c r="DW35" s="15">
        <f t="shared" si="8"/>
        <v>-162.9258389336392</v>
      </c>
      <c r="DX35" s="16"/>
      <c r="DY35" s="15">
        <f>-[58]StatisticDisc!DV39</f>
        <v>-14.014930769999438</v>
      </c>
      <c r="DZ35" s="15">
        <f>-[58]StatisticDisc!DW39</f>
        <v>137.56547457999986</v>
      </c>
      <c r="EA35" s="15">
        <f>-[58]StatisticDisc!DX39</f>
        <v>145.41766146999959</v>
      </c>
      <c r="EB35" s="15">
        <f>-[58]StatisticDisc!DY39</f>
        <v>27.265920470001156</v>
      </c>
      <c r="EC35" s="15">
        <f>-[58]StatisticDisc!DZ39</f>
        <v>-155.85558135000036</v>
      </c>
      <c r="ED35" s="15">
        <f>-[58]StatisticDisc!EA39</f>
        <v>-8.3350873440002857</v>
      </c>
      <c r="EE35" s="15">
        <f>-[58]StatisticDisc!EB39</f>
        <v>-121.26201271000062</v>
      </c>
      <c r="EF35" s="15">
        <f>-[58]StatisticDisc!EC39</f>
        <v>124.31989766629592</v>
      </c>
      <c r="EG35" s="15">
        <f>-[58]StatisticDisc!ED39</f>
        <v>-4.6312772837025342</v>
      </c>
      <c r="EH35" s="15">
        <f>-[58]StatisticDisc!EE39</f>
        <v>9.8897395162968529</v>
      </c>
      <c r="EI35" s="15">
        <f>-[58]StatisticDisc!EF39</f>
        <v>60.487005806295059</v>
      </c>
      <c r="EJ35" s="15">
        <f>-[58]StatisticDisc!EG39</f>
        <v>-19.250297057036619</v>
      </c>
      <c r="EK35" s="15">
        <f t="shared" si="9"/>
        <v>181.59651299414861</v>
      </c>
      <c r="EL35" s="16"/>
      <c r="EM35" s="15">
        <f>-[58]StatisticDisc!EH39</f>
        <v>22.946722959999704</v>
      </c>
      <c r="EN35" s="15">
        <f>-[58]StatisticDisc!EI39</f>
        <v>167.82616290000016</v>
      </c>
      <c r="EO35" s="15">
        <f>-[58]StatisticDisc!EJ39</f>
        <v>-189.14660880900053</v>
      </c>
      <c r="EP35" s="15">
        <f>-[58]StatisticDisc!EK39</f>
        <v>-64.697734349998953</v>
      </c>
      <c r="EQ35" s="15">
        <f>-[58]StatisticDisc!EL39</f>
        <v>-14.672138090000743</v>
      </c>
      <c r="ER35" s="15">
        <f>-[58]StatisticDisc!EM39</f>
        <v>-61.475162109998962</v>
      </c>
      <c r="ES35" s="15">
        <f>-[58]StatisticDisc!EN39</f>
        <v>206.79721581999911</v>
      </c>
      <c r="ET35" s="15">
        <f>-[58]StatisticDisc!EO39</f>
        <v>60.097363759998842</v>
      </c>
      <c r="EU35" s="15">
        <f>-[58]StatisticDisc!EP39</f>
        <v>27.137444810001568</v>
      </c>
      <c r="EV35" s="15">
        <f>-[58]StatisticDisc!EQ39</f>
        <v>4.5826390799997512</v>
      </c>
      <c r="EW35" s="15">
        <f>-[58]StatisticDisc!ER39</f>
        <v>26.972395279999731</v>
      </c>
      <c r="EX35" s="15">
        <f>-[58]StatisticDisc!ES39</f>
        <v>139.73635638771418</v>
      </c>
      <c r="EY35" s="15">
        <f t="shared" si="10"/>
        <v>326.10465763871389</v>
      </c>
      <c r="EZ35" s="16"/>
      <c r="FA35" s="15">
        <f>-[58]StatisticDisc!ET39</f>
        <v>-78.651092241486296</v>
      </c>
      <c r="FB35" s="15">
        <f>-[58]StatisticDisc!EU39</f>
        <v>166.85532570108353</v>
      </c>
      <c r="FC35" s="15">
        <f>-[58]StatisticDisc!EV39</f>
        <v>-39.524261498006823</v>
      </c>
      <c r="FD35" s="15">
        <f>-[58]StatisticDisc!EW39</f>
        <v>-178.00402971296288</v>
      </c>
      <c r="FE35" s="15">
        <f>-[58]StatisticDisc!EX39</f>
        <v>48.691218290249822</v>
      </c>
      <c r="FF35" s="15">
        <f>-[58]StatisticDisc!EY39</f>
        <v>-165.15738809121044</v>
      </c>
      <c r="FG35" s="15">
        <f>-[58]StatisticDisc!EZ39</f>
        <v>-2.3606464296993934</v>
      </c>
      <c r="FH35" s="15">
        <f>-[58]StatisticDisc!FA39</f>
        <v>-83.321409543535708</v>
      </c>
      <c r="FI35" s="15">
        <f>-[58]StatisticDisc!FB39</f>
        <v>-84.337997926528175</v>
      </c>
      <c r="FJ35" s="15">
        <f>-[58]StatisticDisc!FC39</f>
        <v>-62.421423275937741</v>
      </c>
      <c r="FK35" s="15">
        <f>-[58]StatisticDisc!FD39</f>
        <v>91.726482580167072</v>
      </c>
      <c r="FL35" s="15">
        <f>-[58]StatisticDisc!FE39</f>
        <v>74.183099675024962</v>
      </c>
      <c r="FM35" s="15">
        <f t="shared" si="11"/>
        <v>-312.32212247284207</v>
      </c>
    </row>
    <row r="36" spans="2:169" x14ac:dyDescent="0.25">
      <c r="B36" s="692" t="s">
        <v>735</v>
      </c>
      <c r="C36" s="15">
        <f>+'[64]Resumen convenios liquidez'!O54</f>
        <v>0</v>
      </c>
      <c r="D36" s="15">
        <f>+'[64]Resumen convenios liquidez'!P54</f>
        <v>0</v>
      </c>
      <c r="E36" s="15">
        <f>+'[64]Resumen convenios liquidez'!Q54</f>
        <v>0</v>
      </c>
      <c r="F36" s="15">
        <f>+'[64]Resumen convenios liquidez'!R54</f>
        <v>0</v>
      </c>
      <c r="G36" s="15">
        <f>+'[64]Resumen convenios liquidez'!S54</f>
        <v>0</v>
      </c>
      <c r="H36" s="15">
        <f>+'[64]Resumen convenios liquidez'!T54</f>
        <v>0</v>
      </c>
      <c r="I36" s="15">
        <f>+'[64]Resumen convenios liquidez'!U54</f>
        <v>0</v>
      </c>
      <c r="J36" s="15">
        <f>+'[64]Resumen convenios liquidez'!V54</f>
        <v>0</v>
      </c>
      <c r="K36" s="15">
        <f>+'[64]Resumen convenios liquidez'!W54</f>
        <v>0</v>
      </c>
      <c r="L36" s="15">
        <f>+'[64]Resumen convenios liquidez'!X54</f>
        <v>0</v>
      </c>
      <c r="M36" s="15">
        <f>+'[64]Resumen convenios liquidez'!Y54</f>
        <v>0</v>
      </c>
      <c r="N36" s="15">
        <f>+'[64]Resumen convenios liquidez'!Z54</f>
        <v>0</v>
      </c>
      <c r="O36" s="15">
        <f t="shared" si="0"/>
        <v>0</v>
      </c>
      <c r="P36" s="16"/>
      <c r="Q36" s="15">
        <f>+'[64]Resumen convenios liquidez'!AA54</f>
        <v>0</v>
      </c>
      <c r="R36" s="15">
        <f>+'[64]Resumen convenios liquidez'!AB54</f>
        <v>0</v>
      </c>
      <c r="S36" s="15">
        <f>+'[64]Resumen convenios liquidez'!AC54</f>
        <v>0</v>
      </c>
      <c r="T36" s="15">
        <f>+'[64]Resumen convenios liquidez'!AD54</f>
        <v>0</v>
      </c>
      <c r="U36" s="15">
        <f>+'[64]Resumen convenios liquidez'!AE54</f>
        <v>0</v>
      </c>
      <c r="V36" s="15">
        <f>+'[64]Resumen convenios liquidez'!AF54</f>
        <v>0</v>
      </c>
      <c r="W36" s="15">
        <f>+'[64]Resumen convenios liquidez'!AG54</f>
        <v>0</v>
      </c>
      <c r="X36" s="15">
        <f>+'[64]Resumen convenios liquidez'!AH54</f>
        <v>0</v>
      </c>
      <c r="Y36" s="15">
        <f>+'[64]Resumen convenios liquidez'!AI54</f>
        <v>-999.99999879999996</v>
      </c>
      <c r="Z36" s="15">
        <f>+'[64]Resumen convenios liquidez'!AJ54</f>
        <v>86.760316879999991</v>
      </c>
      <c r="AA36" s="15">
        <f>+'[64]Resumen convenios liquidez'!AK54</f>
        <v>117.82134125</v>
      </c>
      <c r="AB36" s="15">
        <f>+'[64]Resumen convenios liquidez'!AL54</f>
        <v>40.050027920000005</v>
      </c>
      <c r="AC36" s="15">
        <f t="shared" si="1"/>
        <v>-755.36831274999986</v>
      </c>
      <c r="AD36" s="16"/>
      <c r="AE36" s="15">
        <f>+'[64]Resumen convenios liquidez'!AM54</f>
        <v>60</v>
      </c>
      <c r="AF36" s="15">
        <f>+'[64]Resumen convenios liquidez'!AN54</f>
        <v>60</v>
      </c>
      <c r="AG36" s="15">
        <f>+'[64]Resumen convenios liquidez'!AO54</f>
        <v>10</v>
      </c>
      <c r="AH36" s="15">
        <f>+'[64]Resumen convenios liquidez'!AP54</f>
        <v>34.439194740000005</v>
      </c>
      <c r="AI36" s="15">
        <f>+'[64]Resumen convenios liquidez'!AQ54</f>
        <v>60</v>
      </c>
      <c r="AJ36" s="15">
        <f>+'[64]Resumen convenios liquidez'!AR54</f>
        <v>51</v>
      </c>
      <c r="AK36" s="15">
        <f>+'[64]Resumen convenios liquidez'!AS54</f>
        <v>105</v>
      </c>
      <c r="AL36" s="15">
        <f>+'[64]Resumen convenios liquidez'!AT54</f>
        <v>52</v>
      </c>
      <c r="AM36" s="15">
        <f>+'[64]Resumen convenios liquidez'!AU54</f>
        <v>0</v>
      </c>
      <c r="AN36" s="15">
        <f>+'[64]Resumen convenios liquidez'!AV54</f>
        <v>0</v>
      </c>
      <c r="AO36" s="15">
        <f>+'[64]Resumen convenios liquidez'!AW54</f>
        <v>5</v>
      </c>
      <c r="AP36" s="15">
        <f>+'[64]Resumen convenios liquidez'!AX54</f>
        <v>-400</v>
      </c>
      <c r="AQ36" s="15">
        <f t="shared" si="2"/>
        <v>37.439194740000005</v>
      </c>
      <c r="AR36" s="16"/>
      <c r="AS36" s="15">
        <f>+'[64]Resumen convenios liquidez'!AY54</f>
        <v>-355</v>
      </c>
      <c r="AT36" s="15">
        <f>+'[64]Resumen convenios liquidez'!AZ54</f>
        <v>45</v>
      </c>
      <c r="AU36" s="15">
        <f>+'[64]Resumen convenios liquidez'!BA54</f>
        <v>132.05297917000001</v>
      </c>
      <c r="AV36" s="15">
        <f>+'[64]Resumen convenios liquidez'!BB54</f>
        <v>10</v>
      </c>
      <c r="AW36" s="15">
        <f>+'[64]Resumen convenios liquidez'!BC54</f>
        <v>23.142827230000002</v>
      </c>
      <c r="AX36" s="15">
        <f>+'[64]Resumen convenios liquidez'!BD54</f>
        <v>164.41630819</v>
      </c>
      <c r="AY36" s="15">
        <f>+'[64]Resumen convenios liquidez'!BE54</f>
        <v>100</v>
      </c>
      <c r="AZ36" s="15">
        <f>+'[64]Resumen convenios liquidez'!BF54</f>
        <v>20</v>
      </c>
      <c r="BA36" s="15">
        <f>+'[64]Resumen convenios liquidez'!BG54</f>
        <v>76.833424269999995</v>
      </c>
      <c r="BB36" s="15">
        <f>+'[64]Resumen convenios liquidez'!BH54</f>
        <v>115.9</v>
      </c>
      <c r="BC36" s="15">
        <f>+'[64]Resumen convenios liquidez'!BI54</f>
        <v>12.310892239999999</v>
      </c>
      <c r="BD36" s="15">
        <f>+'[64]Resumen convenios liquidez'!BJ54</f>
        <v>49.087269769999999</v>
      </c>
      <c r="BE36" s="15">
        <f t="shared" si="3"/>
        <v>393.74370087</v>
      </c>
      <c r="BF36" s="16"/>
      <c r="BG36" s="15">
        <f>+'[64]Resumen convenios liquidez'!BK54</f>
        <v>12.03807351</v>
      </c>
      <c r="BH36" s="15">
        <f>+'[64]Resumen convenios liquidez'!BL54</f>
        <v>44.034658469999997</v>
      </c>
      <c r="BI36" s="15">
        <f>+'[64]Resumen convenios liquidez'!BM54</f>
        <v>18.589749519999998</v>
      </c>
      <c r="BJ36" s="15">
        <f>+'[64]Resumen convenios liquidez'!BN54</f>
        <v>169.64763084000001</v>
      </c>
      <c r="BK36" s="15">
        <f>+'[64]Resumen convenios liquidez'!BO54</f>
        <v>12.917596550000001</v>
      </c>
      <c r="BL36" s="15">
        <f>+'[64]Resumen convenios liquidez'!BP54</f>
        <v>11.65389214</v>
      </c>
      <c r="BM36" s="15">
        <f>+'[64]Resumen convenios liquidez'!BQ54</f>
        <v>8.9771563200000006</v>
      </c>
      <c r="BN36" s="15">
        <f>+'[64]Resumen convenios liquidez'!BR54</f>
        <v>6.9085544900000002</v>
      </c>
      <c r="BO36" s="15">
        <f>+'[64]Resumen convenios liquidez'!BS54</f>
        <v>-479.31302866999999</v>
      </c>
      <c r="BP36" s="15">
        <f>+'[64]Resumen convenios liquidez'!BT54</f>
        <v>157.29284783</v>
      </c>
      <c r="BQ36" s="15">
        <f>+'[64]Resumen convenios liquidez'!BU54</f>
        <v>164.55886054999999</v>
      </c>
      <c r="BR36" s="15">
        <f>+'[64]Resumen convenios liquidez'!BV54</f>
        <v>-230.72057441000001</v>
      </c>
      <c r="BS36" s="15">
        <f t="shared" si="4"/>
        <v>-103.41458286000008</v>
      </c>
      <c r="BT36" s="16"/>
      <c r="BU36" s="15">
        <f>+'[64]Resumen convenios liquidez'!BW54</f>
        <v>-50</v>
      </c>
      <c r="BV36" s="15">
        <f>+'[64]Resumen convenios liquidez'!BX54</f>
        <v>100</v>
      </c>
      <c r="BW36" s="15">
        <f>+'[64]Resumen convenios liquidez'!BY54</f>
        <v>0</v>
      </c>
      <c r="BX36" s="15">
        <f>+'[64]Resumen convenios liquidez'!BZ54</f>
        <v>-300</v>
      </c>
      <c r="BY36" s="15">
        <f>+'[64]Resumen convenios liquidez'!CA54</f>
        <v>-350</v>
      </c>
      <c r="BZ36" s="15">
        <f>+'[64]Resumen convenios liquidez'!CB54</f>
        <v>-90</v>
      </c>
      <c r="CA36" s="15">
        <f>+'[64]Resumen convenios liquidez'!CC54</f>
        <v>56</v>
      </c>
      <c r="CB36" s="15">
        <f>+'[64]Resumen convenios liquidez'!CD54</f>
        <v>-100</v>
      </c>
      <c r="CC36" s="15">
        <f>+'[64]Resumen convenios liquidez'!CE54</f>
        <v>36</v>
      </c>
      <c r="CD36" s="15">
        <f>+'[64]Resumen convenios liquidez'!CF54</f>
        <v>-80</v>
      </c>
      <c r="CE36" s="15">
        <f>+'[64]Resumen convenios liquidez'!CG54</f>
        <v>80</v>
      </c>
      <c r="CF36" s="15">
        <f>+'[64]Resumen convenios liquidez'!CH54</f>
        <v>105</v>
      </c>
      <c r="CG36" s="15">
        <f t="shared" si="5"/>
        <v>-593</v>
      </c>
      <c r="CH36" s="16"/>
      <c r="CI36" s="15">
        <f>+'[64]Resumen convenios liquidez'!CI54</f>
        <v>125</v>
      </c>
      <c r="CJ36" s="15">
        <f>+'[64]Resumen convenios liquidez'!CJ54</f>
        <v>43</v>
      </c>
      <c r="CK36" s="15">
        <f>+'[64]Resumen convenios liquidez'!CK54</f>
        <v>0</v>
      </c>
      <c r="CL36" s="15">
        <f>+'[64]Resumen convenios liquidez'!CL54</f>
        <v>0</v>
      </c>
      <c r="CM36" s="15">
        <f>+'[64]Resumen convenios liquidez'!CM54</f>
        <v>0</v>
      </c>
      <c r="CN36" s="15">
        <f>+'[64]Resumen convenios liquidez'!CN54</f>
        <v>0</v>
      </c>
      <c r="CO36" s="15">
        <f>+'[64]Resumen convenios liquidez'!CO54</f>
        <v>0</v>
      </c>
      <c r="CP36" s="15">
        <f>+'[64]Resumen convenios liquidez'!CP54</f>
        <v>0</v>
      </c>
      <c r="CQ36" s="15">
        <f>+'[64]Resumen convenios liquidez'!CQ54</f>
        <v>0</v>
      </c>
      <c r="CR36" s="15">
        <f>+'[64]Resumen convenios liquidez'!CR54</f>
        <v>0</v>
      </c>
      <c r="CS36" s="15">
        <f>+'[64]Resumen convenios liquidez'!CS54</f>
        <v>0</v>
      </c>
      <c r="CT36" s="15">
        <f>+'[64]Resumen convenios liquidez'!CT54</f>
        <v>-10</v>
      </c>
      <c r="CU36" s="15">
        <f t="shared" si="6"/>
        <v>158</v>
      </c>
      <c r="CV36" s="16"/>
      <c r="CW36" s="15">
        <f>+'[64]Resumen convenios liquidez'!CU54</f>
        <v>0</v>
      </c>
      <c r="CX36" s="15">
        <f>+'[64]Resumen convenios liquidez'!CV54</f>
        <v>-80</v>
      </c>
      <c r="CY36" s="15">
        <f>+'[64]Resumen convenios liquidez'!CW54</f>
        <v>-133.61933533000001</v>
      </c>
      <c r="CZ36" s="15">
        <f>+'[64]Resumen convenios liquidez'!CX54</f>
        <v>-9.75</v>
      </c>
      <c r="DA36" s="15">
        <f>+'[64]Resumen convenios liquidez'!CY54</f>
        <v>0</v>
      </c>
      <c r="DB36" s="15">
        <f>+'[64]Resumen convenios liquidez'!CZ54</f>
        <v>10</v>
      </c>
      <c r="DC36" s="15">
        <f>+'[64]Resumen convenios liquidez'!DA54</f>
        <v>2</v>
      </c>
      <c r="DD36" s="15">
        <f>+'[64]Resumen convenios liquidez'!DB54</f>
        <v>-30.8</v>
      </c>
      <c r="DE36" s="15">
        <f>+'[64]Resumen convenios liquidez'!DC54</f>
        <v>1.56373008</v>
      </c>
      <c r="DF36" s="15">
        <f>+'[64]Resumen convenios liquidez'!DD54</f>
        <v>-3.6687114100000002</v>
      </c>
      <c r="DG36" s="15">
        <f>+'[64]Resumen convenios liquidez'!DE54</f>
        <v>-32.694825309999999</v>
      </c>
      <c r="DH36" s="15">
        <f>+'[64]Resumen convenios liquidez'!DF54</f>
        <v>24.064987940000002</v>
      </c>
      <c r="DI36" s="15">
        <f t="shared" si="7"/>
        <v>-252.90415403</v>
      </c>
      <c r="DJ36" s="16"/>
      <c r="DK36" s="15">
        <f>+'[64]Resumen convenios liquidez'!DG54</f>
        <v>0</v>
      </c>
      <c r="DL36" s="15">
        <f>+'[64]Resumen convenios liquidez'!DH54</f>
        <v>-14</v>
      </c>
      <c r="DM36" s="15">
        <f>+'[64]Resumen convenios liquidez'!DI54</f>
        <v>-23.800906380000001</v>
      </c>
      <c r="DN36" s="15">
        <f>+'[64]Resumen convenios liquidez'!DJ54</f>
        <v>10</v>
      </c>
      <c r="DO36" s="15">
        <f>+'[64]Resumen convenios liquidez'!DK54</f>
        <v>20</v>
      </c>
      <c r="DP36" s="15">
        <f>+'[64]Resumen convenios liquidez'!DL54</f>
        <v>-10</v>
      </c>
      <c r="DQ36" s="15">
        <f>+'[64]Resumen convenios liquidez'!DM54</f>
        <v>0</v>
      </c>
      <c r="DR36" s="15">
        <f>+'[64]Resumen convenios liquidez'!DN54</f>
        <v>-5</v>
      </c>
      <c r="DS36" s="15">
        <f>+'[64]Resumen convenios liquidez'!DO54</f>
        <v>10</v>
      </c>
      <c r="DT36" s="15">
        <f>+'[64]Resumen convenios liquidez'!DP54</f>
        <v>0</v>
      </c>
      <c r="DU36" s="15">
        <f>+'[64]Resumen convenios liquidez'!DQ54</f>
        <v>0</v>
      </c>
      <c r="DV36" s="15">
        <f>+'[64]Resumen convenios liquidez'!DR54</f>
        <v>0</v>
      </c>
      <c r="DW36" s="15">
        <f t="shared" si="8"/>
        <v>-12.800906380000001</v>
      </c>
      <c r="DX36" s="16"/>
      <c r="DY36" s="15">
        <f>+'[64]Resumen convenios liquidez'!DS54</f>
        <v>0</v>
      </c>
      <c r="DZ36" s="15">
        <f>+'[64]Resumen convenios liquidez'!DT54</f>
        <v>0</v>
      </c>
      <c r="EA36" s="15">
        <f>+'[64]Resumen convenios liquidez'!DU54</f>
        <v>0</v>
      </c>
      <c r="EB36" s="15">
        <f>+'[64]Resumen convenios liquidez'!DV54</f>
        <v>0</v>
      </c>
      <c r="EC36" s="15">
        <f>+'[64]Resumen convenios liquidez'!DW54</f>
        <v>0</v>
      </c>
      <c r="ED36" s="15">
        <f>+'[64]Resumen convenios liquidez'!DX54</f>
        <v>50</v>
      </c>
      <c r="EE36" s="15">
        <f>+'[64]Resumen convenios liquidez'!DY54</f>
        <v>0</v>
      </c>
      <c r="EF36" s="15">
        <f>+'[64]Resumen convenios liquidez'!DZ54</f>
        <v>0</v>
      </c>
      <c r="EG36" s="15">
        <f>+'[64]Resumen convenios liquidez'!EA54</f>
        <v>0</v>
      </c>
      <c r="EH36" s="15">
        <f>+'[64]Resumen convenios liquidez'!EB54</f>
        <v>0</v>
      </c>
      <c r="EI36" s="15">
        <f>+'[64]Resumen convenios liquidez'!EC54</f>
        <v>-205.60982745000001</v>
      </c>
      <c r="EJ36" s="15">
        <f>+'[64]Resumen convenios liquidez'!ED54</f>
        <v>0</v>
      </c>
      <c r="EK36" s="15">
        <f t="shared" si="9"/>
        <v>-155.60982745000001</v>
      </c>
      <c r="EL36" s="16"/>
      <c r="EM36" s="15">
        <f>+'[64]Resumen convenios liquidez'!EE54</f>
        <v>-50</v>
      </c>
      <c r="EN36" s="15">
        <f>+'[64]Resumen convenios liquidez'!EF54</f>
        <v>-255</v>
      </c>
      <c r="EO36" s="15">
        <f>+'[64]Resumen convenios liquidez'!EG54</f>
        <v>45</v>
      </c>
      <c r="EP36" s="15">
        <f>+'[64]Resumen convenios liquidez'!EH54</f>
        <v>50</v>
      </c>
      <c r="EQ36" s="15">
        <f>+'[64]Resumen convenios liquidez'!EI54</f>
        <v>-30</v>
      </c>
      <c r="ER36" s="15">
        <f>+'[64]Resumen convenios liquidez'!EJ54</f>
        <v>-30</v>
      </c>
      <c r="ES36" s="15">
        <f>+'[64]Resumen convenios liquidez'!EK54</f>
        <v>-140</v>
      </c>
      <c r="ET36" s="15">
        <f>+'[64]Resumen convenios liquidez'!EL54</f>
        <v>-100</v>
      </c>
      <c r="EU36" s="15">
        <f>+'[64]Resumen convenios liquidez'!EM54</f>
        <v>-20</v>
      </c>
      <c r="EV36" s="15">
        <f>+'[64]Resumen convenios liquidez'!EN54</f>
        <v>-106</v>
      </c>
      <c r="EW36" s="15">
        <f>+'[64]Resumen convenios liquidez'!EO54</f>
        <v>-114</v>
      </c>
      <c r="EX36" s="15">
        <f>+'[64]Resumen convenios liquidez'!EP54</f>
        <v>-260</v>
      </c>
      <c r="EY36" s="15">
        <f t="shared" si="10"/>
        <v>-1010</v>
      </c>
      <c r="EZ36" s="16"/>
      <c r="FA36" s="15">
        <f>+'[64]Resumen convenios liquidez'!EQ54</f>
        <v>0</v>
      </c>
      <c r="FB36" s="15">
        <f>+'[64]Resumen convenios liquidez'!ER54</f>
        <v>118</v>
      </c>
      <c r="FC36" s="15">
        <f>+'[64]Resumen convenios liquidez'!ES54</f>
        <v>-240</v>
      </c>
      <c r="FD36" s="15">
        <f>+'[64]Resumen convenios liquidez'!ET54</f>
        <v>0</v>
      </c>
      <c r="FE36" s="15">
        <f>+'[64]Resumen convenios liquidez'!EU54</f>
        <v>0</v>
      </c>
      <c r="FF36" s="15">
        <f>+'[64]Resumen convenios liquidez'!EV54</f>
        <v>0</v>
      </c>
      <c r="FG36" s="15">
        <f>+'[64]Resumen convenios liquidez'!EW54</f>
        <v>-150</v>
      </c>
      <c r="FH36" s="15">
        <f>+'[64]Resumen convenios liquidez'!EX54</f>
        <v>150</v>
      </c>
      <c r="FI36" s="15">
        <f>+'[64]Resumen convenios liquidez'!EY54</f>
        <v>0</v>
      </c>
      <c r="FJ36" s="15">
        <f>+'[64]Resumen convenios liquidez'!EZ54</f>
        <v>50</v>
      </c>
      <c r="FK36" s="15">
        <f>+'[64]Resumen convenios liquidez'!FA54</f>
        <v>60</v>
      </c>
      <c r="FL36" s="15">
        <f>+'[64]Resumen convenios liquidez'!FB54</f>
        <v>-60</v>
      </c>
      <c r="FM36" s="15">
        <f t="shared" si="11"/>
        <v>-72</v>
      </c>
    </row>
    <row r="37" spans="2:169" x14ac:dyDescent="0.25">
      <c r="B37" s="692" t="s">
        <v>685</v>
      </c>
      <c r="C37" s="15">
        <f>+SUM(C38:C40)</f>
        <v>-1.2708909480352304E-9</v>
      </c>
      <c r="D37" s="15">
        <f t="shared" ref="D37:N37" si="202">+SUM(D38:D40)</f>
        <v>8.4600060290540569E-10</v>
      </c>
      <c r="E37" s="15">
        <f t="shared" si="202"/>
        <v>74.280422090000002</v>
      </c>
      <c r="F37" s="15">
        <f t="shared" si="202"/>
        <v>20.113137800000001</v>
      </c>
      <c r="G37" s="15">
        <f t="shared" si="202"/>
        <v>0</v>
      </c>
      <c r="H37" s="15">
        <f t="shared" si="202"/>
        <v>0</v>
      </c>
      <c r="I37" s="15">
        <f t="shared" si="202"/>
        <v>-50.000000004437744</v>
      </c>
      <c r="J37" s="15">
        <f t="shared" si="202"/>
        <v>25.075555561107475</v>
      </c>
      <c r="K37" s="15">
        <f t="shared" si="202"/>
        <v>0</v>
      </c>
      <c r="L37" s="15">
        <f t="shared" si="202"/>
        <v>25.08223611</v>
      </c>
      <c r="M37" s="15">
        <f t="shared" si="202"/>
        <v>-74.999999998894197</v>
      </c>
      <c r="N37" s="15">
        <f t="shared" si="202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3">+SUM(R38:R40)</f>
        <v>8.3600003328641037E-2</v>
      </c>
      <c r="S37" s="15">
        <f t="shared" si="203"/>
        <v>7.7458329999991804E-2</v>
      </c>
      <c r="T37" s="15">
        <f t="shared" si="203"/>
        <v>-7.2814287932487787E-10</v>
      </c>
      <c r="U37" s="15">
        <f t="shared" si="203"/>
        <v>0.16379225332864422</v>
      </c>
      <c r="V37" s="15">
        <f t="shared" si="203"/>
        <v>7.7458328890514849E-2</v>
      </c>
      <c r="W37" s="15">
        <f t="shared" si="203"/>
        <v>49.080513886765999</v>
      </c>
      <c r="X37" s="15">
        <f t="shared" si="203"/>
        <v>-4.9999999955620522</v>
      </c>
      <c r="Y37" s="15">
        <f t="shared" si="203"/>
        <v>-1.9926805566713544</v>
      </c>
      <c r="Z37" s="15">
        <f t="shared" si="203"/>
        <v>7.0098583300000001</v>
      </c>
      <c r="AA37" s="15">
        <f t="shared" si="203"/>
        <v>-14.999999996671539</v>
      </c>
      <c r="AB37" s="15">
        <f t="shared" si="203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4">+SUM(AF38:AF40)</f>
        <v>10.021125</v>
      </c>
      <c r="AG37" s="15">
        <f t="shared" si="204"/>
        <v>10.01885</v>
      </c>
      <c r="AH37" s="15">
        <f t="shared" si="204"/>
        <v>-9.9999999966713542</v>
      </c>
      <c r="AI37" s="15">
        <f t="shared" si="204"/>
        <v>-7.9859166699999999</v>
      </c>
      <c r="AJ37" s="15">
        <f t="shared" si="204"/>
        <v>-4.972639997780508</v>
      </c>
      <c r="AK37" s="15">
        <f t="shared" si="204"/>
        <v>10.021883328477784</v>
      </c>
      <c r="AL37" s="15">
        <f t="shared" si="204"/>
        <v>10.04903889</v>
      </c>
      <c r="AM37" s="15">
        <f t="shared" si="204"/>
        <v>-9.9957750000000001</v>
      </c>
      <c r="AN37" s="15">
        <f t="shared" si="204"/>
        <v>3.7499966715395239E-3</v>
      </c>
      <c r="AO37" s="15">
        <f t="shared" si="204"/>
        <v>-2.0716083299793997</v>
      </c>
      <c r="AP37" s="15">
        <f t="shared" si="204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5">+SUM(AT38:AT40)</f>
        <v>5.0070416699999996</v>
      </c>
      <c r="AU37" s="15">
        <f t="shared" si="205"/>
        <v>0</v>
      </c>
      <c r="AV37" s="15">
        <f t="shared" si="205"/>
        <v>5.1389866699999995</v>
      </c>
      <c r="AW37" s="15">
        <f t="shared" si="205"/>
        <v>0</v>
      </c>
      <c r="AX37" s="15">
        <f t="shared" si="205"/>
        <v>0</v>
      </c>
      <c r="AY37" s="15">
        <f t="shared" si="205"/>
        <v>-1.5686829613059672E-10</v>
      </c>
      <c r="AZ37" s="15">
        <f t="shared" si="205"/>
        <v>0</v>
      </c>
      <c r="BA37" s="15">
        <f t="shared" si="205"/>
        <v>0</v>
      </c>
      <c r="BB37" s="15">
        <f t="shared" si="205"/>
        <v>0</v>
      </c>
      <c r="BC37" s="15">
        <f t="shared" si="205"/>
        <v>0</v>
      </c>
      <c r="BD37" s="15">
        <f t="shared" si="205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6">+SUM(BH38:BH40)</f>
        <v>0</v>
      </c>
      <c r="BI37" s="15">
        <f t="shared" si="206"/>
        <v>0</v>
      </c>
      <c r="BJ37" s="15">
        <f t="shared" si="206"/>
        <v>0</v>
      </c>
      <c r="BK37" s="15">
        <f t="shared" si="206"/>
        <v>0</v>
      </c>
      <c r="BL37" s="15">
        <f t="shared" si="206"/>
        <v>0</v>
      </c>
      <c r="BM37" s="15">
        <f t="shared" si="206"/>
        <v>0</v>
      </c>
      <c r="BN37" s="15">
        <f t="shared" si="206"/>
        <v>0</v>
      </c>
      <c r="BO37" s="15">
        <f t="shared" si="206"/>
        <v>0</v>
      </c>
      <c r="BP37" s="15">
        <f t="shared" si="206"/>
        <v>0</v>
      </c>
      <c r="BQ37" s="15">
        <f t="shared" si="206"/>
        <v>0</v>
      </c>
      <c r="BR37" s="15">
        <f t="shared" si="206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7">+SUM(BV38:BV40)</f>
        <v>0</v>
      </c>
      <c r="BW37" s="15">
        <f t="shared" si="207"/>
        <v>0</v>
      </c>
      <c r="BX37" s="15">
        <f t="shared" si="207"/>
        <v>0</v>
      </c>
      <c r="BY37" s="15">
        <f t="shared" si="207"/>
        <v>0</v>
      </c>
      <c r="BZ37" s="15">
        <f t="shared" si="207"/>
        <v>0</v>
      </c>
      <c r="CA37" s="15">
        <f t="shared" si="207"/>
        <v>0</v>
      </c>
      <c r="CB37" s="15">
        <f t="shared" si="207"/>
        <v>0</v>
      </c>
      <c r="CC37" s="15">
        <f t="shared" si="207"/>
        <v>0</v>
      </c>
      <c r="CD37" s="15">
        <f t="shared" si="207"/>
        <v>0</v>
      </c>
      <c r="CE37" s="15">
        <f t="shared" si="207"/>
        <v>0</v>
      </c>
      <c r="CF37" s="15">
        <f t="shared" si="207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8">+SUM(CJ38:CJ40)</f>
        <v>0</v>
      </c>
      <c r="CK37" s="15">
        <f t="shared" si="208"/>
        <v>0</v>
      </c>
      <c r="CL37" s="15">
        <f t="shared" si="208"/>
        <v>0</v>
      </c>
      <c r="CM37" s="15">
        <f t="shared" si="208"/>
        <v>0</v>
      </c>
      <c r="CN37" s="15">
        <f t="shared" si="208"/>
        <v>0</v>
      </c>
      <c r="CO37" s="15">
        <f t="shared" si="208"/>
        <v>0</v>
      </c>
      <c r="CP37" s="15">
        <f t="shared" si="208"/>
        <v>0</v>
      </c>
      <c r="CQ37" s="15">
        <f t="shared" si="208"/>
        <v>0</v>
      </c>
      <c r="CR37" s="15">
        <f t="shared" si="208"/>
        <v>0</v>
      </c>
      <c r="CS37" s="15">
        <f t="shared" si="208"/>
        <v>0</v>
      </c>
      <c r="CT37" s="15">
        <f t="shared" si="208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9">+SUM(CX38:CX40)</f>
        <v>0</v>
      </c>
      <c r="CY37" s="15">
        <f t="shared" si="209"/>
        <v>0</v>
      </c>
      <c r="CZ37" s="15">
        <f t="shared" si="209"/>
        <v>0</v>
      </c>
      <c r="DA37" s="15">
        <f t="shared" si="209"/>
        <v>0</v>
      </c>
      <c r="DB37" s="15">
        <f t="shared" si="209"/>
        <v>0</v>
      </c>
      <c r="DC37" s="15">
        <f t="shared" si="209"/>
        <v>0</v>
      </c>
      <c r="DD37" s="15">
        <f t="shared" si="209"/>
        <v>0</v>
      </c>
      <c r="DE37" s="15">
        <f t="shared" si="209"/>
        <v>0</v>
      </c>
      <c r="DF37" s="15">
        <f t="shared" si="209"/>
        <v>0</v>
      </c>
      <c r="DG37" s="15">
        <f t="shared" si="209"/>
        <v>0</v>
      </c>
      <c r="DH37" s="15">
        <f t="shared" si="209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0">+SUM(DL38:DL40)</f>
        <v>0</v>
      </c>
      <c r="DM37" s="15">
        <f t="shared" si="210"/>
        <v>0</v>
      </c>
      <c r="DN37" s="15">
        <f t="shared" si="210"/>
        <v>0</v>
      </c>
      <c r="DO37" s="15">
        <f t="shared" si="210"/>
        <v>0</v>
      </c>
      <c r="DP37" s="15">
        <f t="shared" si="210"/>
        <v>0</v>
      </c>
      <c r="DQ37" s="15">
        <f t="shared" si="210"/>
        <v>0</v>
      </c>
      <c r="DR37" s="15">
        <f t="shared" si="210"/>
        <v>0</v>
      </c>
      <c r="DS37" s="15">
        <f t="shared" si="210"/>
        <v>0</v>
      </c>
      <c r="DT37" s="15">
        <f t="shared" si="210"/>
        <v>0</v>
      </c>
      <c r="DU37" s="15">
        <f t="shared" si="210"/>
        <v>0</v>
      </c>
      <c r="DV37" s="15">
        <f t="shared" si="210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1">+SUM(DZ38:DZ40)</f>
        <v>0</v>
      </c>
      <c r="EA37" s="15">
        <f t="shared" si="211"/>
        <v>0</v>
      </c>
      <c r="EB37" s="15">
        <f t="shared" si="211"/>
        <v>0</v>
      </c>
      <c r="EC37" s="15">
        <f t="shared" si="211"/>
        <v>0</v>
      </c>
      <c r="ED37" s="15">
        <f t="shared" si="211"/>
        <v>0</v>
      </c>
      <c r="EE37" s="15">
        <f t="shared" si="211"/>
        <v>0</v>
      </c>
      <c r="EF37" s="15">
        <f t="shared" si="211"/>
        <v>0</v>
      </c>
      <c r="EG37" s="15">
        <f t="shared" si="211"/>
        <v>0</v>
      </c>
      <c r="EH37" s="15">
        <f t="shared" si="211"/>
        <v>0</v>
      </c>
      <c r="EI37" s="15">
        <f t="shared" si="211"/>
        <v>0</v>
      </c>
      <c r="EJ37" s="15">
        <f t="shared" si="211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2">+SUM(EN38:EN40)</f>
        <v>0</v>
      </c>
      <c r="EO37" s="15">
        <f t="shared" si="212"/>
        <v>0</v>
      </c>
      <c r="EP37" s="15">
        <f t="shared" si="212"/>
        <v>0</v>
      </c>
      <c r="EQ37" s="15">
        <f t="shared" si="212"/>
        <v>0</v>
      </c>
      <c r="ER37" s="15">
        <f t="shared" si="212"/>
        <v>0</v>
      </c>
      <c r="ES37" s="15">
        <f t="shared" si="212"/>
        <v>0</v>
      </c>
      <c r="ET37" s="15">
        <f t="shared" si="212"/>
        <v>0</v>
      </c>
      <c r="EU37" s="15">
        <f t="shared" si="212"/>
        <v>0</v>
      </c>
      <c r="EV37" s="15">
        <f t="shared" si="212"/>
        <v>0</v>
      </c>
      <c r="EW37" s="15">
        <f t="shared" si="212"/>
        <v>0</v>
      </c>
      <c r="EX37" s="15">
        <f t="shared" si="212"/>
        <v>0</v>
      </c>
      <c r="EY37" s="15">
        <f t="shared" si="10"/>
        <v>0</v>
      </c>
      <c r="EZ37" s="16"/>
      <c r="FA37" s="15">
        <f t="shared" ref="FA37" si="213">+SUM(FA38:FA40)</f>
        <v>0</v>
      </c>
      <c r="FB37" s="15">
        <f t="shared" ref="FB37:FL37" si="214">+SUM(FB38:FB40)</f>
        <v>0</v>
      </c>
      <c r="FC37" s="15">
        <f t="shared" si="214"/>
        <v>0</v>
      </c>
      <c r="FD37" s="15">
        <f t="shared" si="214"/>
        <v>0</v>
      </c>
      <c r="FE37" s="15">
        <f t="shared" si="214"/>
        <v>0</v>
      </c>
      <c r="FF37" s="15">
        <f t="shared" si="214"/>
        <v>0</v>
      </c>
      <c r="FG37" s="15">
        <f t="shared" si="214"/>
        <v>0</v>
      </c>
      <c r="FH37" s="15">
        <f t="shared" si="214"/>
        <v>0</v>
      </c>
      <c r="FI37" s="15">
        <f t="shared" si="214"/>
        <v>0</v>
      </c>
      <c r="FJ37" s="15">
        <f t="shared" si="214"/>
        <v>0</v>
      </c>
      <c r="FK37" s="15">
        <f t="shared" si="214"/>
        <v>0</v>
      </c>
      <c r="FL37" s="15">
        <f t="shared" si="214"/>
        <v>0</v>
      </c>
      <c r="FM37" s="15">
        <f t="shared" si="11"/>
        <v>0</v>
      </c>
    </row>
    <row r="38" spans="2:169" x14ac:dyDescent="0.25">
      <c r="B38" s="707" t="s">
        <v>98</v>
      </c>
      <c r="C38" s="15">
        <f>+[63]mFlows!S53</f>
        <v>-1.2708909480352304E-9</v>
      </c>
      <c r="D38" s="15">
        <f>+[63]mFlows!T53</f>
        <v>8.4600060290540569E-10</v>
      </c>
      <c r="E38" s="15">
        <f>+[63]mFlows!U53</f>
        <v>74.280422090000002</v>
      </c>
      <c r="F38" s="15">
        <f>+[63]mFlows!V53</f>
        <v>20.113137800000001</v>
      </c>
      <c r="G38" s="15">
        <f>+[63]mFlows!W53</f>
        <v>0</v>
      </c>
      <c r="H38" s="15">
        <f>+[63]mFlows!X53</f>
        <v>0</v>
      </c>
      <c r="I38" s="15">
        <f>+[63]mFlows!Y53</f>
        <v>-50.000000004437744</v>
      </c>
      <c r="J38" s="15">
        <f>+[63]mFlows!Z53</f>
        <v>25.075555561107475</v>
      </c>
      <c r="K38" s="15">
        <f>+[63]mFlows!AA53</f>
        <v>0</v>
      </c>
      <c r="L38" s="15">
        <f>+[63]mFlows!AB53</f>
        <v>25.08223611</v>
      </c>
      <c r="M38" s="15">
        <f>+[63]mFlows!AC53</f>
        <v>-74.999999998894197</v>
      </c>
      <c r="N38" s="15">
        <f>+[63]mFlows!AD53</f>
        <v>20.073194439623464</v>
      </c>
      <c r="O38" s="15">
        <f t="shared" si="0"/>
        <v>39.624545996974106</v>
      </c>
      <c r="P38" s="16"/>
      <c r="Q38" s="15">
        <f>+[63]mFlows!AE53</f>
        <v>8.7991639999998483E-2</v>
      </c>
      <c r="R38" s="15">
        <f>+[63]mFlows!AF53</f>
        <v>8.3600003328641037E-2</v>
      </c>
      <c r="S38" s="15">
        <f>+[63]mFlows!AG53</f>
        <v>7.7458329999991804E-2</v>
      </c>
      <c r="T38" s="15">
        <f>+[63]mFlows!AH53</f>
        <v>-7.2814287932487787E-10</v>
      </c>
      <c r="U38" s="15">
        <f>+[63]mFlows!AI53</f>
        <v>0.16379225332864422</v>
      </c>
      <c r="V38" s="15">
        <f>+[63]mFlows!AJ53</f>
        <v>7.7458328890514849E-2</v>
      </c>
      <c r="W38" s="15">
        <f>+[63]mFlows!AK53</f>
        <v>49.080513886765999</v>
      </c>
      <c r="X38" s="15">
        <f>+[63]mFlows!AL53</f>
        <v>-4.9999999955620522</v>
      </c>
      <c r="Y38" s="15">
        <f>+[63]mFlows!AM53</f>
        <v>-1.9926805566713544</v>
      </c>
      <c r="Z38" s="15">
        <f>+[63]mFlows!AN53</f>
        <v>7.0098583300000001</v>
      </c>
      <c r="AA38" s="15">
        <f>+[63]mFlows!AO53</f>
        <v>-14.999999996671539</v>
      </c>
      <c r="AB38" s="15">
        <f>+[63]mFlows!AP53</f>
        <v>2.1958330000000359E-2</v>
      </c>
      <c r="AC38" s="15">
        <f t="shared" si="1"/>
        <v>34.609950552680701</v>
      </c>
      <c r="AD38" s="16"/>
      <c r="AE38" s="15">
        <f>+[63]mFlows!AQ53</f>
        <v>-4.9788750000000004</v>
      </c>
      <c r="AF38" s="15">
        <f>+[63]mFlows!AR53</f>
        <v>10.021125</v>
      </c>
      <c r="AG38" s="15">
        <f>+[63]mFlows!AS53</f>
        <v>10.01885</v>
      </c>
      <c r="AH38" s="15">
        <f>+[63]mFlows!AT53</f>
        <v>-9.9999999966713542</v>
      </c>
      <c r="AI38" s="15">
        <f>+[63]mFlows!AU53</f>
        <v>-7.9859166699999999</v>
      </c>
      <c r="AJ38" s="15">
        <f>+[63]mFlows!AV53</f>
        <v>-4.972639997780508</v>
      </c>
      <c r="AK38" s="15">
        <f>+[63]mFlows!AW53</f>
        <v>10.021883328477784</v>
      </c>
      <c r="AL38" s="15">
        <f>+[63]mFlows!AX53</f>
        <v>10.04903889</v>
      </c>
      <c r="AM38" s="15">
        <f>+[63]mFlows!AY53</f>
        <v>-9.9957750000000001</v>
      </c>
      <c r="AN38" s="15">
        <f>+[63]mFlows!AZ53</f>
        <v>3.7499966715395239E-3</v>
      </c>
      <c r="AO38" s="15">
        <f>+[63]mFlows!BA53</f>
        <v>-2.0716083299793997</v>
      </c>
      <c r="AP38" s="15">
        <f>+[63]mFlows!BB53</f>
        <v>-9.9859166711094876</v>
      </c>
      <c r="AQ38" s="15">
        <f t="shared" si="2"/>
        <v>-9.876084450391426</v>
      </c>
      <c r="AR38" s="16"/>
      <c r="AS38" s="15">
        <f>+[63]mFlows!BC53</f>
        <v>15.029838886671355</v>
      </c>
      <c r="AT38" s="15">
        <f>+[63]mFlows!BD53</f>
        <v>5.0070416699999996</v>
      </c>
      <c r="AU38" s="15">
        <f>+[63]mFlows!BE53</f>
        <v>0</v>
      </c>
      <c r="AV38" s="15">
        <f>+[63]mFlows!BF53</f>
        <v>5.1389866699999995</v>
      </c>
      <c r="AW38" s="15">
        <f>+[63]mFlows!BG53</f>
        <v>0</v>
      </c>
      <c r="AX38" s="15">
        <f>+[63]mFlows!BH53</f>
        <v>0</v>
      </c>
      <c r="AY38" s="15">
        <f>+[63]mFlows!BI53</f>
        <v>-1.5686829613059672E-10</v>
      </c>
      <c r="AZ38" s="15">
        <f>+[63]mFlows!BJ53</f>
        <v>0</v>
      </c>
      <c r="BA38" s="15">
        <f>+[63]mFlows!BK53</f>
        <v>0</v>
      </c>
      <c r="BB38" s="15">
        <f>+[63]mFlows!BL53</f>
        <v>0</v>
      </c>
      <c r="BC38" s="15">
        <f>+[63]mFlows!BM53</f>
        <v>0</v>
      </c>
      <c r="BD38" s="15">
        <f>+[63]mFlows!BN53</f>
        <v>6.4232708700000005</v>
      </c>
      <c r="BE38" s="15">
        <f t="shared" si="3"/>
        <v>31.599138096514491</v>
      </c>
      <c r="BF38" s="16"/>
      <c r="BG38" s="15">
        <f>+[63]mFlows!BO53</f>
        <v>0</v>
      </c>
      <c r="BH38" s="15">
        <f>+[63]mFlows!BP53</f>
        <v>0</v>
      </c>
      <c r="BI38" s="15">
        <f>+[63]mFlows!BQ53</f>
        <v>0</v>
      </c>
      <c r="BJ38" s="15">
        <f>+[63]mFlows!BR53</f>
        <v>0</v>
      </c>
      <c r="BK38" s="15">
        <f>+[63]mFlows!BS53</f>
        <v>0</v>
      </c>
      <c r="BL38" s="15">
        <f>+[63]mFlows!BT53</f>
        <v>0</v>
      </c>
      <c r="BM38" s="15">
        <f>+[63]mFlows!BU53</f>
        <v>0</v>
      </c>
      <c r="BN38" s="15">
        <f>+[63]mFlows!BV53</f>
        <v>0</v>
      </c>
      <c r="BO38" s="15">
        <f>+[63]mFlows!BW53</f>
        <v>0</v>
      </c>
      <c r="BP38" s="15">
        <f>+[63]mFlows!BX53</f>
        <v>0</v>
      </c>
      <c r="BQ38" s="15">
        <f>+[63]mFlows!BY53</f>
        <v>0</v>
      </c>
      <c r="BR38" s="15">
        <f>+[63]mFlows!BZ53</f>
        <v>0</v>
      </c>
      <c r="BS38" s="15">
        <f t="shared" si="4"/>
        <v>0</v>
      </c>
      <c r="BT38" s="16"/>
      <c r="BU38" s="15">
        <f>+[63]mFlows!CA53</f>
        <v>0</v>
      </c>
      <c r="BV38" s="15">
        <f>+[63]mFlows!CB53</f>
        <v>0</v>
      </c>
      <c r="BW38" s="15">
        <f>+[63]mFlows!CC53</f>
        <v>0</v>
      </c>
      <c r="BX38" s="15">
        <f>+[63]mFlows!CD53</f>
        <v>0</v>
      </c>
      <c r="BY38" s="15">
        <f>+[63]mFlows!CE53</f>
        <v>0</v>
      </c>
      <c r="BZ38" s="15">
        <f>+[63]mFlows!CF53</f>
        <v>0</v>
      </c>
      <c r="CA38" s="15">
        <f>+[63]mFlows!CG53</f>
        <v>0</v>
      </c>
      <c r="CB38" s="15">
        <f>+[63]mFlows!CH53</f>
        <v>0</v>
      </c>
      <c r="CC38" s="15">
        <f>+[63]mFlows!CI53</f>
        <v>0</v>
      </c>
      <c r="CD38" s="15">
        <f>+[63]mFlows!CJ53</f>
        <v>0</v>
      </c>
      <c r="CE38" s="15">
        <f>+[63]mFlows!CK53</f>
        <v>0</v>
      </c>
      <c r="CF38" s="15">
        <f>+[63]mFlows!CL53</f>
        <v>0</v>
      </c>
      <c r="CG38" s="15">
        <f t="shared" si="5"/>
        <v>0</v>
      </c>
      <c r="CH38" s="16"/>
      <c r="CI38" s="15">
        <f>+[63]mFlows!CM53</f>
        <v>0</v>
      </c>
      <c r="CJ38" s="15">
        <f>+[63]mFlows!CN53</f>
        <v>0</v>
      </c>
      <c r="CK38" s="15">
        <f>+[63]mFlows!CO53</f>
        <v>0</v>
      </c>
      <c r="CL38" s="15">
        <f>+[63]mFlows!CP53</f>
        <v>0</v>
      </c>
      <c r="CM38" s="15">
        <f>+[63]mFlows!CQ53</f>
        <v>0</v>
      </c>
      <c r="CN38" s="15">
        <f>+[63]mFlows!CR53</f>
        <v>0</v>
      </c>
      <c r="CO38" s="15">
        <f>+[63]mFlows!CS53</f>
        <v>0</v>
      </c>
      <c r="CP38" s="15">
        <f>+[63]mFlows!CT53</f>
        <v>0</v>
      </c>
      <c r="CQ38" s="15">
        <f>+[63]mFlows!CU53</f>
        <v>0</v>
      </c>
      <c r="CR38" s="15">
        <f>+[63]mFlows!CV53</f>
        <v>0</v>
      </c>
      <c r="CS38" s="15">
        <f>+[63]mFlows!CW53</f>
        <v>0</v>
      </c>
      <c r="CT38" s="15">
        <f>+[63]mFlows!CX53</f>
        <v>0</v>
      </c>
      <c r="CU38" s="15">
        <f t="shared" si="6"/>
        <v>0</v>
      </c>
      <c r="CV38" s="16"/>
      <c r="CW38" s="15">
        <f>+[63]mFlows!CY53</f>
        <v>0</v>
      </c>
      <c r="CX38" s="15">
        <f>+[63]mFlows!CZ53</f>
        <v>0</v>
      </c>
      <c r="CY38" s="15">
        <f>+[63]mFlows!DA53</f>
        <v>0</v>
      </c>
      <c r="CZ38" s="15">
        <f>+[63]mFlows!DB53</f>
        <v>0</v>
      </c>
      <c r="DA38" s="15">
        <f>+[63]mFlows!DC53</f>
        <v>0</v>
      </c>
      <c r="DB38" s="15">
        <f>+[63]mFlows!DD53</f>
        <v>0</v>
      </c>
      <c r="DC38" s="15">
        <f>+[63]mFlows!DE53</f>
        <v>0</v>
      </c>
      <c r="DD38" s="15">
        <f>+[63]mFlows!DF53</f>
        <v>0</v>
      </c>
      <c r="DE38" s="15">
        <f>+[63]mFlows!DG53</f>
        <v>0</v>
      </c>
      <c r="DF38" s="15">
        <f>+[63]mFlows!DH53</f>
        <v>0</v>
      </c>
      <c r="DG38" s="15">
        <f>+[63]mFlows!DI53</f>
        <v>0</v>
      </c>
      <c r="DH38" s="15">
        <f>+[63]mFlows!DJ53</f>
        <v>0</v>
      </c>
      <c r="DI38" s="15">
        <f t="shared" si="7"/>
        <v>0</v>
      </c>
      <c r="DJ38" s="16"/>
      <c r="DK38" s="15">
        <f>+[63]mFlows!DK53</f>
        <v>0</v>
      </c>
      <c r="DL38" s="15">
        <f>+[63]mFlows!DL53</f>
        <v>0</v>
      </c>
      <c r="DM38" s="15">
        <f>+[63]mFlows!DM53</f>
        <v>0</v>
      </c>
      <c r="DN38" s="15">
        <f>+[63]mFlows!DN53</f>
        <v>0</v>
      </c>
      <c r="DO38" s="15">
        <f>+[63]mFlows!DO53</f>
        <v>0</v>
      </c>
      <c r="DP38" s="15">
        <f>+[63]mFlows!DP53</f>
        <v>0</v>
      </c>
      <c r="DQ38" s="15">
        <f>+[63]mFlows!DQ53</f>
        <v>0</v>
      </c>
      <c r="DR38" s="15">
        <f>+[63]mFlows!DR53</f>
        <v>0</v>
      </c>
      <c r="DS38" s="15">
        <f>+[63]mFlows!DS53</f>
        <v>0</v>
      </c>
      <c r="DT38" s="15">
        <f>+[63]mFlows!DT53</f>
        <v>0</v>
      </c>
      <c r="DU38" s="15">
        <f>+[63]mFlows!DU53</f>
        <v>0</v>
      </c>
      <c r="DV38" s="15">
        <f>+[63]mFlows!DV53</f>
        <v>0</v>
      </c>
      <c r="DW38" s="15">
        <f t="shared" si="8"/>
        <v>0</v>
      </c>
      <c r="DX38" s="16"/>
      <c r="DY38" s="15">
        <f>+[63]mFlows!DW53</f>
        <v>0</v>
      </c>
      <c r="DZ38" s="15">
        <f>+[63]mFlows!DX53</f>
        <v>0</v>
      </c>
      <c r="EA38" s="15">
        <f>+[63]mFlows!DY53</f>
        <v>0</v>
      </c>
      <c r="EB38" s="15">
        <f>+[63]mFlows!DZ53</f>
        <v>0</v>
      </c>
      <c r="EC38" s="15">
        <f>+[63]mFlows!EA53</f>
        <v>0</v>
      </c>
      <c r="ED38" s="15">
        <f>+[63]mFlows!EB53</f>
        <v>0</v>
      </c>
      <c r="EE38" s="15">
        <f>+[63]mFlows!EC53</f>
        <v>0</v>
      </c>
      <c r="EF38" s="15">
        <f>+[63]mFlows!ED53</f>
        <v>0</v>
      </c>
      <c r="EG38" s="15">
        <f>+[63]mFlows!EE53</f>
        <v>0</v>
      </c>
      <c r="EH38" s="15">
        <f>+[63]mFlows!EF53</f>
        <v>0</v>
      </c>
      <c r="EI38" s="15">
        <f>+[63]mFlows!EG53</f>
        <v>0</v>
      </c>
      <c r="EJ38" s="15">
        <f>+[63]mFlows!EH53</f>
        <v>0</v>
      </c>
      <c r="EK38" s="15">
        <f t="shared" si="9"/>
        <v>0</v>
      </c>
      <c r="EL38" s="16"/>
      <c r="EM38" s="15">
        <f>+[63]mFlows!EI53</f>
        <v>0</v>
      </c>
      <c r="EN38" s="15">
        <f>+[63]mFlows!EJ53</f>
        <v>0</v>
      </c>
      <c r="EO38" s="15">
        <f>+[63]mFlows!EK53</f>
        <v>0</v>
      </c>
      <c r="EP38" s="15">
        <f>+[63]mFlows!EL53</f>
        <v>0</v>
      </c>
      <c r="EQ38" s="15">
        <f>+[63]mFlows!EM53</f>
        <v>0</v>
      </c>
      <c r="ER38" s="15">
        <f>+[63]mFlows!EN53</f>
        <v>0</v>
      </c>
      <c r="ES38" s="15">
        <f>+[63]mFlows!EO53</f>
        <v>0</v>
      </c>
      <c r="ET38" s="15">
        <f>+[63]mFlows!EP53</f>
        <v>0</v>
      </c>
      <c r="EU38" s="15">
        <f>+[63]mFlows!EQ53</f>
        <v>0</v>
      </c>
      <c r="EV38" s="15">
        <f>+[63]mFlows!ER53</f>
        <v>0</v>
      </c>
      <c r="EW38" s="15">
        <f>+[63]mFlows!ES53</f>
        <v>0</v>
      </c>
      <c r="EX38" s="15">
        <f>+[63]mFlows!ET53</f>
        <v>0</v>
      </c>
      <c r="EY38" s="15">
        <f t="shared" si="10"/>
        <v>0</v>
      </c>
      <c r="EZ38" s="16"/>
      <c r="FA38" s="15">
        <f>+[63]mFlows!EU53</f>
        <v>0</v>
      </c>
      <c r="FB38" s="15">
        <f>+[63]mFlows!EV53</f>
        <v>0</v>
      </c>
      <c r="FC38" s="15">
        <f>+[63]mFlows!EW53</f>
        <v>0</v>
      </c>
      <c r="FD38" s="15">
        <f>+[63]mFlows!EX53</f>
        <v>0</v>
      </c>
      <c r="FE38" s="15">
        <f>+[63]mFlows!EY53</f>
        <v>0</v>
      </c>
      <c r="FF38" s="15">
        <f>+[63]mFlows!EZ53</f>
        <v>0</v>
      </c>
      <c r="FG38" s="15">
        <f>+[63]mFlows!FA53</f>
        <v>0</v>
      </c>
      <c r="FH38" s="15">
        <f>+[63]mFlows!FB53</f>
        <v>0</v>
      </c>
      <c r="FI38" s="15">
        <f>+[63]mFlows!FC53</f>
        <v>0</v>
      </c>
      <c r="FJ38" s="15">
        <f>+[63]mFlows!FD53</f>
        <v>0</v>
      </c>
      <c r="FK38" s="15">
        <f>+[63]mFlows!FE53</f>
        <v>0</v>
      </c>
      <c r="FL38" s="15">
        <f>+[63]mFlows!FF53</f>
        <v>0</v>
      </c>
      <c r="FM38" s="15">
        <f t="shared" si="11"/>
        <v>0</v>
      </c>
    </row>
    <row r="39" spans="2:169" hidden="1" x14ac:dyDescent="0.25">
      <c r="B39" s="707" t="s">
        <v>684</v>
      </c>
      <c r="C39" s="15">
        <f>-[63]mFlows!S64</f>
        <v>0</v>
      </c>
      <c r="D39" s="15">
        <f>-[63]mFlows!T64</f>
        <v>0</v>
      </c>
      <c r="E39" s="15">
        <f>-[63]mFlows!U64</f>
        <v>0</v>
      </c>
      <c r="F39" s="15">
        <f>-[63]mFlows!V64</f>
        <v>0</v>
      </c>
      <c r="G39" s="15">
        <f>-[63]mFlows!W64</f>
        <v>0</v>
      </c>
      <c r="H39" s="15">
        <f>-[63]mFlows!X64</f>
        <v>0</v>
      </c>
      <c r="I39" s="15">
        <f>-[63]mFlows!Y64</f>
        <v>0</v>
      </c>
      <c r="J39" s="15">
        <f>-[63]mFlows!Z64</f>
        <v>0</v>
      </c>
      <c r="K39" s="15">
        <f>-[63]mFlows!AA64</f>
        <v>0</v>
      </c>
      <c r="L39" s="15">
        <f>-[63]mFlows!AB64</f>
        <v>0</v>
      </c>
      <c r="M39" s="15">
        <f>-[63]mFlows!AC64</f>
        <v>0</v>
      </c>
      <c r="N39" s="15">
        <f>-[63]mFlows!AD64</f>
        <v>0</v>
      </c>
      <c r="O39" s="15">
        <f t="shared" si="0"/>
        <v>0</v>
      </c>
      <c r="P39" s="16"/>
      <c r="Q39" s="15">
        <f>-[63]mFlows!AE64</f>
        <v>0</v>
      </c>
      <c r="R39" s="15">
        <f>-[63]mFlows!AF64</f>
        <v>0</v>
      </c>
      <c r="S39" s="15">
        <f>-[63]mFlows!AG64</f>
        <v>0</v>
      </c>
      <c r="T39" s="15">
        <f>-[63]mFlows!AH64</f>
        <v>0</v>
      </c>
      <c r="U39" s="15">
        <f>-[63]mFlows!AI64</f>
        <v>0</v>
      </c>
      <c r="V39" s="15">
        <f>-[63]mFlows!AJ64</f>
        <v>0</v>
      </c>
      <c r="W39" s="15">
        <f>-[63]mFlows!AK64</f>
        <v>0</v>
      </c>
      <c r="X39" s="15">
        <f>-[63]mFlows!AL64</f>
        <v>0</v>
      </c>
      <c r="Y39" s="15">
        <f>-[63]mFlows!AM64</f>
        <v>0</v>
      </c>
      <c r="Z39" s="15">
        <f>-[63]mFlows!AN64</f>
        <v>0</v>
      </c>
      <c r="AA39" s="15">
        <f>-[63]mFlows!AO64</f>
        <v>0</v>
      </c>
      <c r="AB39" s="15">
        <f>-[63]mFlows!AP64</f>
        <v>0</v>
      </c>
      <c r="AC39" s="15">
        <f t="shared" si="1"/>
        <v>0</v>
      </c>
      <c r="AD39" s="16"/>
      <c r="AE39" s="15">
        <f>-[63]mFlows!AQ64</f>
        <v>0</v>
      </c>
      <c r="AF39" s="15">
        <f>-[63]mFlows!AR64</f>
        <v>0</v>
      </c>
      <c r="AG39" s="15">
        <f>-[63]mFlows!AS64</f>
        <v>0</v>
      </c>
      <c r="AH39" s="15">
        <f>-[63]mFlows!AT64</f>
        <v>0</v>
      </c>
      <c r="AI39" s="15">
        <f>-[63]mFlows!AU64</f>
        <v>0</v>
      </c>
      <c r="AJ39" s="15">
        <f>-[63]mFlows!AV64</f>
        <v>0</v>
      </c>
      <c r="AK39" s="15">
        <f>-[63]mFlows!AW64</f>
        <v>0</v>
      </c>
      <c r="AL39" s="15">
        <f>-[63]mFlows!AX64</f>
        <v>0</v>
      </c>
      <c r="AM39" s="15">
        <f>-[63]mFlows!AY64</f>
        <v>0</v>
      </c>
      <c r="AN39" s="15">
        <f>-[63]mFlows!AZ64</f>
        <v>0</v>
      </c>
      <c r="AO39" s="15">
        <f>-[63]mFlows!BA64</f>
        <v>0</v>
      </c>
      <c r="AP39" s="15">
        <f>-[63]mFlows!BB64</f>
        <v>0</v>
      </c>
      <c r="AQ39" s="15">
        <f t="shared" si="2"/>
        <v>0</v>
      </c>
      <c r="AR39" s="16"/>
      <c r="AS39" s="15">
        <f>-[63]mFlows!BC64</f>
        <v>0</v>
      </c>
      <c r="AT39" s="15">
        <f>-[63]mFlows!BD64</f>
        <v>0</v>
      </c>
      <c r="AU39" s="15">
        <f>-[63]mFlows!BE64</f>
        <v>0</v>
      </c>
      <c r="AV39" s="15">
        <f>-[63]mFlows!BF64</f>
        <v>0</v>
      </c>
      <c r="AW39" s="15">
        <f>-[63]mFlows!BG64</f>
        <v>0</v>
      </c>
      <c r="AX39" s="15">
        <f>-[63]mFlows!BH64</f>
        <v>0</v>
      </c>
      <c r="AY39" s="15">
        <f>-[63]mFlows!BI64</f>
        <v>0</v>
      </c>
      <c r="AZ39" s="15">
        <f>-[63]mFlows!BJ64</f>
        <v>0</v>
      </c>
      <c r="BA39" s="15">
        <f>-[63]mFlows!BK64</f>
        <v>0</v>
      </c>
      <c r="BB39" s="15">
        <f>-[63]mFlows!BL64</f>
        <v>0</v>
      </c>
      <c r="BC39" s="15">
        <f>-[63]mFlows!BM64</f>
        <v>0</v>
      </c>
      <c r="BD39" s="15">
        <f>-[63]mFlows!BN64</f>
        <v>0</v>
      </c>
      <c r="BE39" s="15">
        <f t="shared" si="3"/>
        <v>0</v>
      </c>
      <c r="BF39" s="16"/>
      <c r="BG39" s="15">
        <f>-[63]mFlows!BO64</f>
        <v>0</v>
      </c>
      <c r="BH39" s="15">
        <f>-[63]mFlows!BP64</f>
        <v>0</v>
      </c>
      <c r="BI39" s="15">
        <f>-[63]mFlows!BQ64</f>
        <v>0</v>
      </c>
      <c r="BJ39" s="15">
        <f>-[63]mFlows!BR64</f>
        <v>0</v>
      </c>
      <c r="BK39" s="15">
        <f>-[63]mFlows!BS64</f>
        <v>0</v>
      </c>
      <c r="BL39" s="15">
        <f>-[63]mFlows!BT64</f>
        <v>0</v>
      </c>
      <c r="BM39" s="15">
        <f>-[63]mFlows!BU64</f>
        <v>0</v>
      </c>
      <c r="BN39" s="15">
        <f>-[63]mFlows!BV64</f>
        <v>0</v>
      </c>
      <c r="BO39" s="15">
        <f>-[63]mFlows!BW64</f>
        <v>0</v>
      </c>
      <c r="BP39" s="15">
        <f>-[63]mFlows!BX64</f>
        <v>0</v>
      </c>
      <c r="BQ39" s="15">
        <f>-[63]mFlows!BY64</f>
        <v>0</v>
      </c>
      <c r="BR39" s="15">
        <f>-[63]mFlows!BZ64</f>
        <v>0</v>
      </c>
      <c r="BS39" s="15">
        <f t="shared" si="4"/>
        <v>0</v>
      </c>
      <c r="BT39" s="16"/>
      <c r="BU39" s="15">
        <f>-[63]mFlows!CA64</f>
        <v>0</v>
      </c>
      <c r="BV39" s="15">
        <f>-[63]mFlows!CB64</f>
        <v>0</v>
      </c>
      <c r="BW39" s="15">
        <f>-[63]mFlows!CC64</f>
        <v>0</v>
      </c>
      <c r="BX39" s="15">
        <f>-[63]mFlows!CD64</f>
        <v>0</v>
      </c>
      <c r="BY39" s="15">
        <f>-[63]mFlows!CE64</f>
        <v>0</v>
      </c>
      <c r="BZ39" s="15">
        <f>-[63]mFlows!CF64</f>
        <v>0</v>
      </c>
      <c r="CA39" s="15">
        <f>-[63]mFlows!CG64</f>
        <v>0</v>
      </c>
      <c r="CB39" s="15">
        <f>-[63]mFlows!CH64</f>
        <v>0</v>
      </c>
      <c r="CC39" s="15">
        <f>-[63]mFlows!CI64</f>
        <v>0</v>
      </c>
      <c r="CD39" s="15">
        <f>-[63]mFlows!CJ64</f>
        <v>0</v>
      </c>
      <c r="CE39" s="15">
        <f>-[63]mFlows!CK64</f>
        <v>0</v>
      </c>
      <c r="CF39" s="15">
        <f>-[63]mFlows!CL64</f>
        <v>0</v>
      </c>
      <c r="CG39" s="15">
        <f t="shared" si="5"/>
        <v>0</v>
      </c>
      <c r="CH39" s="16"/>
      <c r="CI39" s="15">
        <f>-[63]mFlows!CM64</f>
        <v>0</v>
      </c>
      <c r="CJ39" s="15">
        <f>-[63]mFlows!CN64</f>
        <v>0</v>
      </c>
      <c r="CK39" s="15">
        <f>-[63]mFlows!CO64</f>
        <v>0</v>
      </c>
      <c r="CL39" s="15">
        <f>-[63]mFlows!CP64</f>
        <v>0</v>
      </c>
      <c r="CM39" s="15">
        <f>-[63]mFlows!CQ64</f>
        <v>0</v>
      </c>
      <c r="CN39" s="15">
        <f>-[63]mFlows!CR64</f>
        <v>0</v>
      </c>
      <c r="CO39" s="15">
        <f>-[63]mFlows!CS64</f>
        <v>0</v>
      </c>
      <c r="CP39" s="15">
        <f>-[63]mFlows!CT64</f>
        <v>0</v>
      </c>
      <c r="CQ39" s="15">
        <f>-[63]mFlows!CU64</f>
        <v>0</v>
      </c>
      <c r="CR39" s="15">
        <f>-[63]mFlows!CV64</f>
        <v>0</v>
      </c>
      <c r="CS39" s="15">
        <f>-[63]mFlows!CW64</f>
        <v>0</v>
      </c>
      <c r="CT39" s="15">
        <f>-[63]mFlows!CX64</f>
        <v>0</v>
      </c>
      <c r="CU39" s="15">
        <f t="shared" si="6"/>
        <v>0</v>
      </c>
      <c r="CV39" s="16"/>
      <c r="CW39" s="15">
        <f>-[63]mFlows!CY64</f>
        <v>0</v>
      </c>
      <c r="CX39" s="15">
        <f>-[63]mFlows!CZ64</f>
        <v>0</v>
      </c>
      <c r="CY39" s="15">
        <f>-[63]mFlows!DA64</f>
        <v>0</v>
      </c>
      <c r="CZ39" s="15">
        <f>-[63]mFlows!DB64</f>
        <v>0</v>
      </c>
      <c r="DA39" s="15">
        <f>-[63]mFlows!DC64</f>
        <v>0</v>
      </c>
      <c r="DB39" s="15">
        <f>-[63]mFlows!DD64</f>
        <v>0</v>
      </c>
      <c r="DC39" s="15">
        <f>-[63]mFlows!DE64</f>
        <v>0</v>
      </c>
      <c r="DD39" s="15">
        <f>-[63]mFlows!DF64</f>
        <v>0</v>
      </c>
      <c r="DE39" s="15">
        <f>-[63]mFlows!DG64</f>
        <v>0</v>
      </c>
      <c r="DF39" s="15">
        <f>-[63]mFlows!DH64</f>
        <v>0</v>
      </c>
      <c r="DG39" s="15">
        <f>-[63]mFlows!DI64</f>
        <v>0</v>
      </c>
      <c r="DH39" s="15">
        <f>-[63]mFlows!DJ64</f>
        <v>0</v>
      </c>
      <c r="DI39" s="15">
        <f t="shared" si="7"/>
        <v>0</v>
      </c>
      <c r="DJ39" s="16"/>
      <c r="DK39" s="15">
        <f>-[63]mFlows!DK64</f>
        <v>0</v>
      </c>
      <c r="DL39" s="15">
        <f>-[63]mFlows!DL64</f>
        <v>0</v>
      </c>
      <c r="DM39" s="15">
        <f>-[63]mFlows!DM64</f>
        <v>0</v>
      </c>
      <c r="DN39" s="15">
        <f>-[63]mFlows!DN64</f>
        <v>0</v>
      </c>
      <c r="DO39" s="15">
        <f>-[63]mFlows!DO64</f>
        <v>0</v>
      </c>
      <c r="DP39" s="15">
        <f>-[63]mFlows!DP64</f>
        <v>0</v>
      </c>
      <c r="DQ39" s="15">
        <f>-[63]mFlows!DQ64</f>
        <v>0</v>
      </c>
      <c r="DR39" s="15">
        <f>-[63]mFlows!DR64</f>
        <v>0</v>
      </c>
      <c r="DS39" s="15">
        <f>-[63]mFlows!DS64</f>
        <v>0</v>
      </c>
      <c r="DT39" s="15">
        <f>-[63]mFlows!DT64</f>
        <v>0</v>
      </c>
      <c r="DU39" s="15">
        <f>-[63]mFlows!DU64</f>
        <v>0</v>
      </c>
      <c r="DV39" s="15">
        <f>-[63]mFlows!DV64</f>
        <v>0</v>
      </c>
      <c r="DW39" s="15">
        <f t="shared" si="8"/>
        <v>0</v>
      </c>
      <c r="DX39" s="16"/>
      <c r="DY39" s="15">
        <f>-[63]mFlows!DW64</f>
        <v>0</v>
      </c>
      <c r="DZ39" s="15">
        <f>-[63]mFlows!DX64</f>
        <v>0</v>
      </c>
      <c r="EA39" s="15">
        <f>-[63]mFlows!DY64</f>
        <v>0</v>
      </c>
      <c r="EB39" s="15">
        <f>-[63]mFlows!DZ64</f>
        <v>0</v>
      </c>
      <c r="EC39" s="15">
        <f>-[63]mFlows!EA64</f>
        <v>0</v>
      </c>
      <c r="ED39" s="15">
        <f>-[63]mFlows!EB64</f>
        <v>0</v>
      </c>
      <c r="EE39" s="15">
        <f>-[63]mFlows!EC64</f>
        <v>0</v>
      </c>
      <c r="EF39" s="15">
        <f>-[63]mFlows!ED64</f>
        <v>0</v>
      </c>
      <c r="EG39" s="15">
        <f>-[63]mFlows!EE64</f>
        <v>0</v>
      </c>
      <c r="EH39" s="15">
        <f>-[63]mFlows!EF64</f>
        <v>0</v>
      </c>
      <c r="EI39" s="15">
        <f>-[63]mFlows!EG64</f>
        <v>0</v>
      </c>
      <c r="EJ39" s="15">
        <f>-[63]mFlows!EH64</f>
        <v>0</v>
      </c>
      <c r="EK39" s="15">
        <f t="shared" si="9"/>
        <v>0</v>
      </c>
      <c r="EL39" s="16"/>
      <c r="EM39" s="15">
        <f>-[63]mFlows!EI64</f>
        <v>0</v>
      </c>
      <c r="EN39" s="15">
        <f>-[63]mFlows!EJ64</f>
        <v>0</v>
      </c>
      <c r="EO39" s="15">
        <f>-[63]mFlows!EK64</f>
        <v>0</v>
      </c>
      <c r="EP39" s="15">
        <f>-[63]mFlows!EL64</f>
        <v>0</v>
      </c>
      <c r="EQ39" s="15">
        <f>-[63]mFlows!EM64</f>
        <v>0</v>
      </c>
      <c r="ER39" s="15">
        <f>-[63]mFlows!EN64</f>
        <v>0</v>
      </c>
      <c r="ES39" s="15">
        <f>-[63]mFlows!EO64</f>
        <v>0</v>
      </c>
      <c r="ET39" s="15">
        <f>-[63]mFlows!EP64</f>
        <v>0</v>
      </c>
      <c r="EU39" s="15">
        <f>-[63]mFlows!EQ64</f>
        <v>0</v>
      </c>
      <c r="EV39" s="15">
        <f>-[63]mFlows!ER64</f>
        <v>0</v>
      </c>
      <c r="EW39" s="15">
        <f>-[63]mFlows!ES64</f>
        <v>0</v>
      </c>
      <c r="EX39" s="15">
        <f>-[63]mFlows!ET64</f>
        <v>0</v>
      </c>
      <c r="EY39" s="15">
        <f t="shared" si="10"/>
        <v>0</v>
      </c>
      <c r="EZ39" s="16"/>
      <c r="FA39" s="15">
        <f>-[63]mFlows!EU64</f>
        <v>0</v>
      </c>
      <c r="FB39" s="15">
        <f>-[63]mFlows!EV64</f>
        <v>0</v>
      </c>
      <c r="FC39" s="15">
        <f>-[63]mFlows!EW64</f>
        <v>0</v>
      </c>
      <c r="FD39" s="15">
        <f>-[63]mFlows!EX64</f>
        <v>0</v>
      </c>
      <c r="FE39" s="15">
        <f>-[63]mFlows!EY64</f>
        <v>0</v>
      </c>
      <c r="FF39" s="15">
        <f>-[63]mFlows!EZ64</f>
        <v>0</v>
      </c>
      <c r="FG39" s="15">
        <f>-[63]mFlows!FA64</f>
        <v>0</v>
      </c>
      <c r="FH39" s="15">
        <f>-[63]mFlows!FB64</f>
        <v>0</v>
      </c>
      <c r="FI39" s="15">
        <f>-[63]mFlows!FC64</f>
        <v>0</v>
      </c>
      <c r="FJ39" s="15">
        <f>-[63]mFlows!FD64</f>
        <v>0</v>
      </c>
      <c r="FK39" s="15">
        <f>-[63]mFlows!FE64</f>
        <v>0</v>
      </c>
      <c r="FL39" s="15">
        <f>-[63]mFlows!FF64</f>
        <v>0</v>
      </c>
      <c r="FM39" s="15">
        <f t="shared" si="11"/>
        <v>0</v>
      </c>
    </row>
    <row r="40" spans="2:169" hidden="1" x14ac:dyDescent="0.25">
      <c r="B40" s="707" t="s">
        <v>686</v>
      </c>
      <c r="C40" s="15">
        <f>-[63]mFlows!S36-[63]mFlows!S37</f>
        <v>0</v>
      </c>
      <c r="D40" s="15">
        <f>-[63]mFlows!T36-[63]mFlows!T37</f>
        <v>0</v>
      </c>
      <c r="E40" s="15">
        <f>-[63]mFlows!U36-[63]mFlows!U37</f>
        <v>0</v>
      </c>
      <c r="F40" s="15">
        <f>-[63]mFlows!V36-[63]mFlows!V37</f>
        <v>0</v>
      </c>
      <c r="G40" s="15">
        <f>-[63]mFlows!W36-[63]mFlows!W37</f>
        <v>0</v>
      </c>
      <c r="H40" s="15">
        <f>-[63]mFlows!X36-[63]mFlows!X37</f>
        <v>0</v>
      </c>
      <c r="I40" s="15">
        <f>-[63]mFlows!Y36-[63]mFlows!Y37</f>
        <v>0</v>
      </c>
      <c r="J40" s="15">
        <f>-[63]mFlows!Z36-[63]mFlows!Z37</f>
        <v>0</v>
      </c>
      <c r="K40" s="15">
        <f>-[63]mFlows!AA36-[63]mFlows!AA37</f>
        <v>0</v>
      </c>
      <c r="L40" s="15">
        <f>-[63]mFlows!AB36-[63]mFlows!AB37</f>
        <v>0</v>
      </c>
      <c r="M40" s="15">
        <f>-[63]mFlows!AC36-[63]mFlows!AC37</f>
        <v>0</v>
      </c>
      <c r="N40" s="15">
        <f>-[63]mFlows!AD36-[63]mFlows!AD37</f>
        <v>0</v>
      </c>
      <c r="O40" s="15">
        <f t="shared" si="0"/>
        <v>0</v>
      </c>
      <c r="P40" s="16"/>
      <c r="Q40" s="15">
        <f>-[63]mFlows!AE36-[63]mFlows!AE37</f>
        <v>0</v>
      </c>
      <c r="R40" s="15">
        <f>-[63]mFlows!AF36-[63]mFlows!AF37</f>
        <v>0</v>
      </c>
      <c r="S40" s="15">
        <f>-[63]mFlows!AG36-[63]mFlows!AG37</f>
        <v>0</v>
      </c>
      <c r="T40" s="15">
        <f>-[63]mFlows!AH36-[63]mFlows!AH37</f>
        <v>0</v>
      </c>
      <c r="U40" s="15">
        <f>-[63]mFlows!AI36-[63]mFlows!AI37</f>
        <v>0</v>
      </c>
      <c r="V40" s="15">
        <f>-[63]mFlows!AJ36-[63]mFlows!AJ37</f>
        <v>0</v>
      </c>
      <c r="W40" s="15">
        <f>-[63]mFlows!AK36-[63]mFlows!AK37</f>
        <v>0</v>
      </c>
      <c r="X40" s="15">
        <f>-[63]mFlows!AL36-[63]mFlows!AL37</f>
        <v>0</v>
      </c>
      <c r="Y40" s="15">
        <f>-[63]mFlows!AM36-[63]mFlows!AM37</f>
        <v>0</v>
      </c>
      <c r="Z40" s="15">
        <f>-[63]mFlows!AN36-[63]mFlows!AN37</f>
        <v>0</v>
      </c>
      <c r="AA40" s="15">
        <f>-[63]mFlows!AO36-[63]mFlows!AO37</f>
        <v>0</v>
      </c>
      <c r="AB40" s="15">
        <f>-[63]mFlows!AP36-[63]mFlows!AP37</f>
        <v>0</v>
      </c>
      <c r="AC40" s="15">
        <f t="shared" si="1"/>
        <v>0</v>
      </c>
      <c r="AD40" s="16"/>
      <c r="AE40" s="15">
        <f>-[63]mFlows!AQ36-[63]mFlows!AQ37</f>
        <v>0</v>
      </c>
      <c r="AF40" s="15">
        <f>-[63]mFlows!AR36-[63]mFlows!AR37</f>
        <v>0</v>
      </c>
      <c r="AG40" s="15">
        <f>-[63]mFlows!AS36-[63]mFlows!AS37</f>
        <v>0</v>
      </c>
      <c r="AH40" s="15">
        <f>-[63]mFlows!AT36-[63]mFlows!AT37</f>
        <v>0</v>
      </c>
      <c r="AI40" s="15">
        <f>-[63]mFlows!AU36-[63]mFlows!AU37</f>
        <v>0</v>
      </c>
      <c r="AJ40" s="15">
        <f>-[63]mFlows!AV36-[63]mFlows!AV37</f>
        <v>0</v>
      </c>
      <c r="AK40" s="15">
        <f>-[63]mFlows!AW36-[63]mFlows!AW37</f>
        <v>0</v>
      </c>
      <c r="AL40" s="15">
        <f>-[63]mFlows!AX36-[63]mFlows!AX37</f>
        <v>0</v>
      </c>
      <c r="AM40" s="15">
        <f>-[63]mFlows!AY36-[63]mFlows!AY37</f>
        <v>0</v>
      </c>
      <c r="AN40" s="15">
        <f>-[63]mFlows!AZ36-[63]mFlows!AZ37</f>
        <v>0</v>
      </c>
      <c r="AO40" s="15">
        <f>-[63]mFlows!BA36-[63]mFlows!BA37</f>
        <v>0</v>
      </c>
      <c r="AP40" s="15">
        <f>-[63]mFlows!BB36-[63]mFlows!BB37</f>
        <v>0</v>
      </c>
      <c r="AQ40" s="15">
        <f t="shared" si="2"/>
        <v>0</v>
      </c>
      <c r="AR40" s="16"/>
      <c r="AS40" s="15">
        <f>-[63]mFlows!BC36-[63]mFlows!BC37</f>
        <v>0</v>
      </c>
      <c r="AT40" s="15">
        <f>-[63]mFlows!BD36-[63]mFlows!BD37</f>
        <v>0</v>
      </c>
      <c r="AU40" s="15">
        <f>-[63]mFlows!BE36-[63]mFlows!BE37</f>
        <v>0</v>
      </c>
      <c r="AV40" s="15">
        <f>-[63]mFlows!BF36-[63]mFlows!BF37</f>
        <v>0</v>
      </c>
      <c r="AW40" s="15">
        <f>-[63]mFlows!BG36-[63]mFlows!BG37</f>
        <v>0</v>
      </c>
      <c r="AX40" s="15">
        <f>-[63]mFlows!BH36-[63]mFlows!BH37</f>
        <v>0</v>
      </c>
      <c r="AY40" s="15">
        <f>-[63]mFlows!BI36-[63]mFlows!BI37</f>
        <v>0</v>
      </c>
      <c r="AZ40" s="15">
        <f>-[63]mFlows!BJ36-[63]mFlows!BJ37</f>
        <v>0</v>
      </c>
      <c r="BA40" s="15">
        <f>-[63]mFlows!BK36-[63]mFlows!BK37</f>
        <v>0</v>
      </c>
      <c r="BB40" s="15">
        <f>-[63]mFlows!BL36-[63]mFlows!BL37</f>
        <v>0</v>
      </c>
      <c r="BC40" s="15">
        <f>-[63]mFlows!BM36-[63]mFlows!BM37</f>
        <v>0</v>
      </c>
      <c r="BD40" s="15">
        <f>-[63]mFlows!BN36-[63]mFlows!BN37</f>
        <v>0</v>
      </c>
      <c r="BE40" s="15">
        <f t="shared" si="3"/>
        <v>0</v>
      </c>
      <c r="BF40" s="16"/>
      <c r="BG40" s="15">
        <f>-[63]mFlows!BO36-[63]mFlows!BO37</f>
        <v>0</v>
      </c>
      <c r="BH40" s="15">
        <f>-[63]mFlows!BP36-[63]mFlows!BP37</f>
        <v>0</v>
      </c>
      <c r="BI40" s="15">
        <f>-[63]mFlows!BQ36-[63]mFlows!BQ37</f>
        <v>0</v>
      </c>
      <c r="BJ40" s="15">
        <f>-[63]mFlows!BR36-[63]mFlows!BR37</f>
        <v>0</v>
      </c>
      <c r="BK40" s="15">
        <f>-[63]mFlows!BS36-[63]mFlows!BS37</f>
        <v>0</v>
      </c>
      <c r="BL40" s="15">
        <f>-[63]mFlows!BT36-[63]mFlows!BT37</f>
        <v>0</v>
      </c>
      <c r="BM40" s="15">
        <f>-[63]mFlows!BU36-[63]mFlows!BU37</f>
        <v>0</v>
      </c>
      <c r="BN40" s="15">
        <f>-[63]mFlows!BV36-[63]mFlows!BV37</f>
        <v>0</v>
      </c>
      <c r="BO40" s="15">
        <f>-[63]mFlows!BW36-[63]mFlows!BW37</f>
        <v>0</v>
      </c>
      <c r="BP40" s="15">
        <f>-[63]mFlows!BX36-[63]mFlows!BX37</f>
        <v>0</v>
      </c>
      <c r="BQ40" s="15">
        <f>-[63]mFlows!BY36-[63]mFlows!BY37</f>
        <v>0</v>
      </c>
      <c r="BR40" s="15">
        <f>-[63]mFlows!BZ36-[63]mFlows!BZ37</f>
        <v>0</v>
      </c>
      <c r="BS40" s="15">
        <f t="shared" si="4"/>
        <v>0</v>
      </c>
      <c r="BT40" s="16"/>
      <c r="BU40" s="15">
        <f>-[63]mFlows!CA36-[63]mFlows!CA37</f>
        <v>0</v>
      </c>
      <c r="BV40" s="15">
        <f>-[63]mFlows!CB36-[63]mFlows!CB37</f>
        <v>0</v>
      </c>
      <c r="BW40" s="15">
        <f>-[63]mFlows!CC36-[63]mFlows!CC37</f>
        <v>0</v>
      </c>
      <c r="BX40" s="15">
        <f>-[63]mFlows!CD36-[63]mFlows!CD37</f>
        <v>0</v>
      </c>
      <c r="BY40" s="15">
        <f>-[63]mFlows!CE36-[63]mFlows!CE37</f>
        <v>0</v>
      </c>
      <c r="BZ40" s="15">
        <f>-[63]mFlows!CF36-[63]mFlows!CF37</f>
        <v>0</v>
      </c>
      <c r="CA40" s="15">
        <f>-[63]mFlows!CG36-[63]mFlows!CG37</f>
        <v>0</v>
      </c>
      <c r="CB40" s="15">
        <f>-[63]mFlows!CH36-[63]mFlows!CH37</f>
        <v>0</v>
      </c>
      <c r="CC40" s="15">
        <f>-[63]mFlows!CI36-[63]mFlows!CI37</f>
        <v>0</v>
      </c>
      <c r="CD40" s="15">
        <f>-[63]mFlows!CJ36-[63]mFlows!CJ37</f>
        <v>0</v>
      </c>
      <c r="CE40" s="15">
        <f>-[63]mFlows!CK36-[63]mFlows!CK37</f>
        <v>0</v>
      </c>
      <c r="CF40" s="15">
        <f>-[63]mFlows!CL36-[63]mFlows!CL37</f>
        <v>0</v>
      </c>
      <c r="CG40" s="15">
        <f t="shared" si="5"/>
        <v>0</v>
      </c>
      <c r="CH40" s="16"/>
      <c r="CI40" s="15">
        <f>-[63]mFlows!CM36-[63]mFlows!CM37</f>
        <v>0</v>
      </c>
      <c r="CJ40" s="15">
        <f>-[63]mFlows!CN36-[63]mFlows!CN37</f>
        <v>0</v>
      </c>
      <c r="CK40" s="15">
        <f>-[63]mFlows!CO36-[63]mFlows!CO37</f>
        <v>0</v>
      </c>
      <c r="CL40" s="15">
        <f>-[63]mFlows!CP36-[63]mFlows!CP37</f>
        <v>0</v>
      </c>
      <c r="CM40" s="15">
        <f>-[63]mFlows!CQ36-[63]mFlows!CQ37</f>
        <v>0</v>
      </c>
      <c r="CN40" s="15">
        <f>-[63]mFlows!CR36-[63]mFlows!CR37</f>
        <v>0</v>
      </c>
      <c r="CO40" s="15">
        <f>-[63]mFlows!CS36-[63]mFlows!CS37</f>
        <v>0</v>
      </c>
      <c r="CP40" s="15">
        <f>-[63]mFlows!CT36-[63]mFlows!CT37</f>
        <v>0</v>
      </c>
      <c r="CQ40" s="15">
        <f>-[63]mFlows!CU36-[63]mFlows!CU37</f>
        <v>0</v>
      </c>
      <c r="CR40" s="15">
        <f>-[63]mFlows!CV36-[63]mFlows!CV37</f>
        <v>0</v>
      </c>
      <c r="CS40" s="15">
        <f>-[63]mFlows!CW36-[63]mFlows!CW37</f>
        <v>0</v>
      </c>
      <c r="CT40" s="15">
        <f>-[63]mFlows!CX36-[63]mFlows!CX37</f>
        <v>0</v>
      </c>
      <c r="CU40" s="15">
        <f t="shared" si="6"/>
        <v>0</v>
      </c>
      <c r="CV40" s="16"/>
      <c r="CW40" s="15">
        <f>-[63]mFlows!CY36-[63]mFlows!CY37</f>
        <v>0</v>
      </c>
      <c r="CX40" s="15">
        <f>-[63]mFlows!CZ36-[63]mFlows!CZ37</f>
        <v>0</v>
      </c>
      <c r="CY40" s="15">
        <f>-[63]mFlows!DA36-[63]mFlows!DA37</f>
        <v>0</v>
      </c>
      <c r="CZ40" s="15">
        <f>-[63]mFlows!DB36-[63]mFlows!DB37</f>
        <v>0</v>
      </c>
      <c r="DA40" s="15">
        <f>-[63]mFlows!DC36-[63]mFlows!DC37</f>
        <v>0</v>
      </c>
      <c r="DB40" s="15">
        <f>-[63]mFlows!DD36-[63]mFlows!DD37</f>
        <v>0</v>
      </c>
      <c r="DC40" s="15">
        <f>-[63]mFlows!DE36-[63]mFlows!DE37</f>
        <v>0</v>
      </c>
      <c r="DD40" s="15">
        <f>-[63]mFlows!DF36-[63]mFlows!DF37</f>
        <v>0</v>
      </c>
      <c r="DE40" s="15">
        <f>-[63]mFlows!DG36-[63]mFlows!DG37</f>
        <v>0</v>
      </c>
      <c r="DF40" s="15">
        <f>-[63]mFlows!DH36-[63]mFlows!DH37</f>
        <v>0</v>
      </c>
      <c r="DG40" s="15">
        <f>-[63]mFlows!DI36-[63]mFlows!DI37</f>
        <v>0</v>
      </c>
      <c r="DH40" s="15">
        <f>-[63]mFlows!DJ36-[63]mFlows!DJ37</f>
        <v>0</v>
      </c>
      <c r="DI40" s="15">
        <f t="shared" si="7"/>
        <v>0</v>
      </c>
      <c r="DJ40" s="16"/>
      <c r="DK40" s="15">
        <f>-[63]mFlows!DK36-[63]mFlows!DK37</f>
        <v>0</v>
      </c>
      <c r="DL40" s="15">
        <f>-[63]mFlows!DL36-[63]mFlows!DL37</f>
        <v>0</v>
      </c>
      <c r="DM40" s="15">
        <f>-[63]mFlows!DM36-[63]mFlows!DM37</f>
        <v>0</v>
      </c>
      <c r="DN40" s="15">
        <f>-[63]mFlows!DN36-[63]mFlows!DN37</f>
        <v>0</v>
      </c>
      <c r="DO40" s="15">
        <f>-[63]mFlows!DO36-[63]mFlows!DO37</f>
        <v>0</v>
      </c>
      <c r="DP40" s="15">
        <f>-[63]mFlows!DP36-[63]mFlows!DP37</f>
        <v>0</v>
      </c>
      <c r="DQ40" s="15">
        <f>-[63]mFlows!DQ36-[63]mFlows!DQ37</f>
        <v>0</v>
      </c>
      <c r="DR40" s="15">
        <f>-[63]mFlows!DR36-[63]mFlows!DR37</f>
        <v>0</v>
      </c>
      <c r="DS40" s="15">
        <f>-[63]mFlows!DS36-[63]mFlows!DS37</f>
        <v>0</v>
      </c>
      <c r="DT40" s="15">
        <f>-[63]mFlows!DT36-[63]mFlows!DT37</f>
        <v>0</v>
      </c>
      <c r="DU40" s="15">
        <f>-[63]mFlows!DU36-[63]mFlows!DU37</f>
        <v>0</v>
      </c>
      <c r="DV40" s="15">
        <f>-[63]mFlows!DV36-[63]mFlows!DV37</f>
        <v>0</v>
      </c>
      <c r="DW40" s="15">
        <f t="shared" si="8"/>
        <v>0</v>
      </c>
      <c r="DX40" s="16"/>
      <c r="DY40" s="15">
        <f>-[63]mFlows!DW36-[63]mFlows!DW37</f>
        <v>0</v>
      </c>
      <c r="DZ40" s="15">
        <f>-[63]mFlows!DX36-[63]mFlows!DX37</f>
        <v>0</v>
      </c>
      <c r="EA40" s="15">
        <f>-[63]mFlows!DY36-[63]mFlows!DY37</f>
        <v>0</v>
      </c>
      <c r="EB40" s="15">
        <f>-[63]mFlows!DZ36-[63]mFlows!DZ37</f>
        <v>0</v>
      </c>
      <c r="EC40" s="15">
        <f>-[63]mFlows!EA36-[63]mFlows!EA37</f>
        <v>0</v>
      </c>
      <c r="ED40" s="15">
        <f>-[63]mFlows!EB36-[63]mFlows!EB37</f>
        <v>0</v>
      </c>
      <c r="EE40" s="15">
        <f>-[63]mFlows!EC36-[63]mFlows!EC37</f>
        <v>0</v>
      </c>
      <c r="EF40" s="15">
        <f>-[63]mFlows!ED36-[63]mFlows!ED37</f>
        <v>0</v>
      </c>
      <c r="EG40" s="15">
        <f>-[63]mFlows!EE36-[63]mFlows!EE37</f>
        <v>0</v>
      </c>
      <c r="EH40" s="15">
        <f>-[63]mFlows!EF36-[63]mFlows!EF37</f>
        <v>0</v>
      </c>
      <c r="EI40" s="15">
        <f>-[63]mFlows!EG36-[63]mFlows!EG37</f>
        <v>0</v>
      </c>
      <c r="EJ40" s="15">
        <f>-[63]mFlows!EH36-[63]mFlows!EH37</f>
        <v>0</v>
      </c>
      <c r="EK40" s="15">
        <f t="shared" si="9"/>
        <v>0</v>
      </c>
      <c r="EL40" s="16"/>
      <c r="EM40" s="15">
        <f>-[63]mFlows!EI36-[63]mFlows!EI37</f>
        <v>0</v>
      </c>
      <c r="EN40" s="15">
        <f>-[63]mFlows!EJ36-[63]mFlows!EJ37</f>
        <v>0</v>
      </c>
      <c r="EO40" s="15">
        <f>-[63]mFlows!EK36-[63]mFlows!EK37</f>
        <v>0</v>
      </c>
      <c r="EP40" s="15">
        <f>-[63]mFlows!EL36-[63]mFlows!EL37</f>
        <v>0</v>
      </c>
      <c r="EQ40" s="15">
        <f>-[63]mFlows!EM36-[63]mFlows!EM37</f>
        <v>0</v>
      </c>
      <c r="ER40" s="15">
        <f>-[63]mFlows!EN36-[63]mFlows!EN37</f>
        <v>0</v>
      </c>
      <c r="ES40" s="15">
        <f>-[63]mFlows!EO36-[63]mFlows!EO37</f>
        <v>0</v>
      </c>
      <c r="ET40" s="15">
        <f>-[63]mFlows!EP36-[63]mFlows!EP37</f>
        <v>0</v>
      </c>
      <c r="EU40" s="15">
        <f>-[63]mFlows!EQ36-[63]mFlows!EQ37</f>
        <v>0</v>
      </c>
      <c r="EV40" s="15">
        <f>-[63]mFlows!ER36-[63]mFlows!ER37</f>
        <v>0</v>
      </c>
      <c r="EW40" s="15">
        <f>-[63]mFlows!ES36-[63]mFlows!ES37</f>
        <v>0</v>
      </c>
      <c r="EX40" s="15">
        <f>-[63]mFlows!ET36-[63]mFlows!ET37</f>
        <v>0</v>
      </c>
      <c r="EY40" s="15">
        <f t="shared" si="10"/>
        <v>0</v>
      </c>
      <c r="EZ40" s="16"/>
      <c r="FA40" s="15">
        <f>-[63]mFlows!EU36-[63]mFlows!EU37</f>
        <v>0</v>
      </c>
      <c r="FB40" s="15">
        <f>-[63]mFlows!EV36-[63]mFlows!EV37</f>
        <v>0</v>
      </c>
      <c r="FC40" s="15">
        <f>-[63]mFlows!EW36-[63]mFlows!EW37</f>
        <v>0</v>
      </c>
      <c r="FD40" s="15">
        <f>-[63]mFlows!EX36-[63]mFlows!EX37</f>
        <v>0</v>
      </c>
      <c r="FE40" s="15">
        <f>-[63]mFlows!EY36-[63]mFlows!EY37</f>
        <v>0</v>
      </c>
      <c r="FF40" s="15">
        <f>-[63]mFlows!EZ36-[63]mFlows!EZ37</f>
        <v>0</v>
      </c>
      <c r="FG40" s="15">
        <f>-[63]mFlows!FA36-[63]mFlows!FA37</f>
        <v>0</v>
      </c>
      <c r="FH40" s="15">
        <f>-[63]mFlows!FB36-[63]mFlows!FB37</f>
        <v>0</v>
      </c>
      <c r="FI40" s="15">
        <f>-[63]mFlows!FC36-[63]mFlows!FC37</f>
        <v>0</v>
      </c>
      <c r="FJ40" s="15">
        <f>-[63]mFlows!FD36-[63]mFlows!FD37</f>
        <v>0</v>
      </c>
      <c r="FK40" s="15">
        <f>-[63]mFlows!FE36-[63]mFlows!FE37</f>
        <v>0</v>
      </c>
      <c r="FL40" s="15">
        <f>-[63]mFlows!FF36-[63]mFlows!FF37</f>
        <v>0</v>
      </c>
      <c r="FM40" s="15">
        <f t="shared" si="11"/>
        <v>0</v>
      </c>
    </row>
    <row r="41" spans="2:169" x14ac:dyDescent="0.25">
      <c r="B41" s="692" t="s">
        <v>731</v>
      </c>
      <c r="C41" s="15">
        <f>-[63]mFlows!S12-[63]mFlows!S20-[63]mFlows!S42</f>
        <v>13.795323560094943</v>
      </c>
      <c r="D41" s="15">
        <f>-[63]mFlows!T12-[63]mFlows!T20-[63]mFlows!T42</f>
        <v>-3.0758227773402456</v>
      </c>
      <c r="E41" s="15">
        <f>-[63]mFlows!U12-[63]mFlows!U20-[63]mFlows!U42</f>
        <v>1.2341772226598073</v>
      </c>
      <c r="F41" s="15">
        <f>-[63]mFlows!V12-[63]mFlows!V20-[63]mFlows!V42</f>
        <v>11.354177222659807</v>
      </c>
      <c r="G41" s="15">
        <f>-[63]mFlows!W12-[63]mFlows!W20-[63]mFlows!W42</f>
        <v>-108.01582277734013</v>
      </c>
      <c r="H41" s="15">
        <f>-[63]mFlows!X12-[63]mFlows!X20-[63]mFlows!X42</f>
        <v>115.2803797206906</v>
      </c>
      <c r="I41" s="15">
        <f>-[63]mFlows!Y12-[63]mFlows!Y20-[63]mFlows!Y42</f>
        <v>-0.8858227773401337</v>
      </c>
      <c r="J41" s="15">
        <f>-[63]mFlows!Z12-[63]mFlows!Z20-[63]mFlows!Z42</f>
        <v>9.4041772226597509</v>
      </c>
      <c r="K41" s="15">
        <f>-[63]mFlows!AA12-[63]mFlows!AA20-[63]mFlows!AA42</f>
        <v>-0.31582277734018982</v>
      </c>
      <c r="L41" s="15">
        <f>-[63]mFlows!AB12-[63]mFlows!AB20-[63]mFlows!AB42</f>
        <v>2.8041772226598085</v>
      </c>
      <c r="M41" s="15">
        <f>-[63]mFlows!AC12-[63]mFlows!AC20-[63]mFlows!AC42</f>
        <v>-4.012592890534382</v>
      </c>
      <c r="N41" s="15">
        <f>-[63]mFlows!AD12-[63]mFlows!AD20-[63]mFlows!AD42</f>
        <v>12.327224671864329</v>
      </c>
      <c r="O41" s="15">
        <f t="shared" si="0"/>
        <v>49.893752843393969</v>
      </c>
      <c r="P41" s="16"/>
      <c r="Q41" s="15">
        <f>-[63]mFlows!AE12-[63]mFlows!AE20-[63]mFlows!AE42</f>
        <v>13.816549149287443</v>
      </c>
      <c r="R41" s="15">
        <f>-[63]mFlows!AF12-[63]mFlows!AF20-[63]mFlows!AF42</f>
        <v>0.24181482995022008</v>
      </c>
      <c r="S41" s="15">
        <f>-[63]mFlows!AG12-[63]mFlows!AG20-[63]mFlows!AG42</f>
        <v>-4.618185170049804</v>
      </c>
      <c r="T41" s="15">
        <f>-[63]mFlows!AH12-[63]mFlows!AH20-[63]mFlows!AH42</f>
        <v>2.5618148299501922</v>
      </c>
      <c r="U41" s="15">
        <f>-[63]mFlows!AI12-[63]mFlows!AI20-[63]mFlows!AI42</f>
        <v>3.3718148299501944</v>
      </c>
      <c r="V41" s="15">
        <f>-[63]mFlows!AJ12-[63]mFlows!AJ20-[63]mFlows!AJ42</f>
        <v>2.143648095174294</v>
      </c>
      <c r="W41" s="15">
        <f>-[63]mFlows!AK12-[63]mFlows!AK20-[63]mFlows!AK42</f>
        <v>5.181482995019393E-2</v>
      </c>
      <c r="X41" s="15">
        <f>-[63]mFlows!AL12-[63]mFlows!AL20-[63]mFlows!AL42</f>
        <v>-2.4781851700498052</v>
      </c>
      <c r="Y41" s="15">
        <f>-[63]mFlows!AM12-[63]mFlows!AM20-[63]mFlows!AM42</f>
        <v>3.9018148299501938</v>
      </c>
      <c r="Z41" s="15">
        <f>-[63]mFlows!AN12-[63]mFlows!AN20-[63]mFlows!AN42</f>
        <v>-0.82818517004977843</v>
      </c>
      <c r="AA41" s="15">
        <f>-[63]mFlows!AO12-[63]mFlows!AO20-[63]mFlows!AO42</f>
        <v>-2.5088682891375376</v>
      </c>
      <c r="AB41" s="15">
        <f>-[63]mFlows!AP12-[63]mFlows!AP20-[63]mFlows!AP42</f>
        <v>-20.985757375887378</v>
      </c>
      <c r="AC41" s="15">
        <f t="shared" si="1"/>
        <v>-5.3299097809615752</v>
      </c>
      <c r="AD41" s="16"/>
      <c r="AE41" s="15">
        <f>-[63]mFlows!AQ12-[63]mFlows!AQ20-[63]mFlows!AQ42</f>
        <v>-1.2334085650193618</v>
      </c>
      <c r="AF41" s="15">
        <f>-[63]mFlows!AR12-[63]mFlows!AR20-[63]mFlows!AR42</f>
        <v>0.58353985000003172</v>
      </c>
      <c r="AG41" s="15">
        <f>-[63]mFlows!AS12-[63]mFlows!AS20-[63]mFlows!AS42</f>
        <v>29.148259669999931</v>
      </c>
      <c r="AH41" s="15">
        <f>-[63]mFlows!AT12-[63]mFlows!AT20-[63]mFlows!AT42</f>
        <v>-7.7369566659999558</v>
      </c>
      <c r="AI41" s="15">
        <f>-[63]mFlows!AU12-[63]mFlows!AU20-[63]mFlows!AU42</f>
        <v>4.5595069934999559</v>
      </c>
      <c r="AJ41" s="15">
        <f>-[63]mFlows!AV12-[63]mFlows!AV20-[63]mFlows!AV42</f>
        <v>-2.3773817554999885</v>
      </c>
      <c r="AK41" s="15">
        <f>-[63]mFlows!AW12-[63]mFlows!AW20-[63]mFlows!AW42</f>
        <v>4.4801839780000199</v>
      </c>
      <c r="AL41" s="15">
        <f>-[63]mFlows!AX12-[63]mFlows!AX20-[63]mFlows!AX42</f>
        <v>-13.035411029999977</v>
      </c>
      <c r="AM41" s="15">
        <f>-[63]mFlows!AY12-[63]mFlows!AY20-[63]mFlows!AY42</f>
        <v>6.1461574700000101</v>
      </c>
      <c r="AN41" s="15">
        <f>-[63]mFlows!AZ12-[63]mFlows!AZ20-[63]mFlows!AZ42</f>
        <v>-7.1257430000066346E-2</v>
      </c>
      <c r="AO41" s="15">
        <f>-[63]mFlows!BA12-[63]mFlows!BA20-[63]mFlows!BA42</f>
        <v>-5.4739339899999537</v>
      </c>
      <c r="AP41" s="15">
        <f>-[63]mFlows!BB12-[63]mFlows!BB20-[63]mFlows!BB42</f>
        <v>-1.5053960699999571</v>
      </c>
      <c r="AQ41" s="15">
        <f t="shared" si="2"/>
        <v>13.483902454980687</v>
      </c>
      <c r="AR41" s="16"/>
      <c r="AS41" s="15">
        <f>-[63]mFlows!BC12-[63]mFlows!BC20-[63]mFlows!BC42</f>
        <v>-16.092670260000059</v>
      </c>
      <c r="AT41" s="15">
        <f>-[63]mFlows!BD12-[63]mFlows!BD20-[63]mFlows!BD42</f>
        <v>24.289762539999984</v>
      </c>
      <c r="AU41" s="15">
        <f>-[63]mFlows!BE12-[63]mFlows!BE20-[63]mFlows!BE42</f>
        <v>-6.0058305899999525</v>
      </c>
      <c r="AV41" s="15">
        <f>-[63]mFlows!BF12-[63]mFlows!BF20-[63]mFlows!BF42</f>
        <v>5.6542097900000359</v>
      </c>
      <c r="AW41" s="15">
        <f>-[63]mFlows!BG12-[63]mFlows!BG20-[63]mFlows!BG42</f>
        <v>5.4280033699999333</v>
      </c>
      <c r="AX41" s="15">
        <f>-[63]mFlows!BH12-[63]mFlows!BH20-[63]mFlows!BH42</f>
        <v>-11.597170780000063</v>
      </c>
      <c r="AY41" s="15">
        <f>-[63]mFlows!BI12-[63]mFlows!BI20-[63]mFlows!BI42</f>
        <v>2.3012967600001057</v>
      </c>
      <c r="AZ41" s="15">
        <f>-[63]mFlows!BJ12-[63]mFlows!BJ20-[63]mFlows!BJ42</f>
        <v>4.7320109499999869</v>
      </c>
      <c r="BA41" s="15">
        <f>-[63]mFlows!BK12-[63]mFlows!BK20-[63]mFlows!BK42</f>
        <v>5.8218060399999825</v>
      </c>
      <c r="BB41" s="15">
        <f>-[63]mFlows!BL12-[63]mFlows!BL20-[63]mFlows!BL42</f>
        <v>-1.9967511299999718</v>
      </c>
      <c r="BC41" s="15">
        <f>-[63]mFlows!BM12-[63]mFlows!BM20-[63]mFlows!BM42</f>
        <v>2.7061123599999957</v>
      </c>
      <c r="BD41" s="15">
        <f>-[63]mFlows!BN12-[63]mFlows!BN20-[63]mFlows!BN42</f>
        <v>1.0179320599999881</v>
      </c>
      <c r="BE41" s="15">
        <f t="shared" si="3"/>
        <v>16.258711109999968</v>
      </c>
      <c r="BF41" s="16"/>
      <c r="BG41" s="15">
        <f>-[63]mFlows!BO12-[63]mFlows!BO20-[63]mFlows!BO42</f>
        <v>2.197280620000031</v>
      </c>
      <c r="BH41" s="15">
        <f>-[63]mFlows!BP12-[63]mFlows!BP20-[63]mFlows!BP42</f>
        <v>1.4913319299998995</v>
      </c>
      <c r="BI41" s="15">
        <f>-[63]mFlows!BQ12-[63]mFlows!BQ20-[63]mFlows!BQ42</f>
        <v>-2.2194365499999638</v>
      </c>
      <c r="BJ41" s="15">
        <f>-[63]mFlows!BR12-[63]mFlows!BR20-[63]mFlows!BR42</f>
        <v>4.234632790000088</v>
      </c>
      <c r="BK41" s="15">
        <f>-[63]mFlows!BS12-[63]mFlows!BS20-[63]mFlows!BS42</f>
        <v>2.4179926899999531</v>
      </c>
      <c r="BL41" s="15">
        <f>-[63]mFlows!BT12-[63]mFlows!BT20-[63]mFlows!BT42</f>
        <v>-15.995470350000085</v>
      </c>
      <c r="BM41" s="15">
        <f>-[63]mFlows!BU12-[63]mFlows!BU20-[63]mFlows!BU42</f>
        <v>8.9360378500000337</v>
      </c>
      <c r="BN41" s="15">
        <f>-[63]mFlows!BV12-[63]mFlows!BV20-[63]mFlows!BV42</f>
        <v>1.3087924000001081</v>
      </c>
      <c r="BO41" s="15">
        <f>-[63]mFlows!BW12-[63]mFlows!BW20-[63]mFlows!BW42</f>
        <v>0.18850485999990507</v>
      </c>
      <c r="BP41" s="15">
        <f>-[63]mFlows!BX12-[63]mFlows!BX20-[63]mFlows!BX42</f>
        <v>-8.5676119999976486E-2</v>
      </c>
      <c r="BQ41" s="15">
        <f>-[63]mFlows!BY12-[63]mFlows!BY20-[63]mFlows!BY42</f>
        <v>4.0129976700000629</v>
      </c>
      <c r="BR41" s="15">
        <f>-[63]mFlows!BZ12-[63]mFlows!BZ20-[63]mFlows!BZ42</f>
        <v>-9.8035927100000624</v>
      </c>
      <c r="BS41" s="15">
        <f t="shared" si="4"/>
        <v>-3.316604920000005</v>
      </c>
      <c r="BT41" s="16"/>
      <c r="BU41" s="15">
        <f>-[63]mFlows!CA12-[63]mFlows!CA20-[63]mFlows!CA42</f>
        <v>3.1383236999999822</v>
      </c>
      <c r="BV41" s="15">
        <f>-[63]mFlows!CB12-[63]mFlows!CB20-[63]mFlows!CB42</f>
        <v>-9.3685490599999302</v>
      </c>
      <c r="BW41" s="15">
        <f>-[63]mFlows!CC12-[63]mFlows!CC20-[63]mFlows!CC42</f>
        <v>-8.6731972000001534</v>
      </c>
      <c r="BX41" s="15">
        <f>-[63]mFlows!CD12-[63]mFlows!CD20-[63]mFlows!CD42</f>
        <v>10.081340520000062</v>
      </c>
      <c r="BY41" s="15">
        <f>-[63]mFlows!CE12-[63]mFlows!CE20-[63]mFlows!CE42</f>
        <v>-3.2525582699999092</v>
      </c>
      <c r="BZ41" s="15">
        <f>-[63]mFlows!CF12-[63]mFlows!CF20-[63]mFlows!CF42</f>
        <v>0.11944279999994034</v>
      </c>
      <c r="CA41" s="15">
        <f>-[63]mFlows!CG12-[63]mFlows!CG20-[63]mFlows!CG42</f>
        <v>6.1350460100000292</v>
      </c>
      <c r="CB41" s="15">
        <f>-[63]mFlows!CH12-[63]mFlows!CH20-[63]mFlows!CH42</f>
        <v>-21.874861889999973</v>
      </c>
      <c r="CC41" s="15">
        <f>-[63]mFlows!CI12-[63]mFlows!CI20-[63]mFlows!CI42</f>
        <v>-3.2953429200000333</v>
      </c>
      <c r="CD41" s="15">
        <f>-[63]mFlows!CJ12-[63]mFlows!CJ20-[63]mFlows!CJ42</f>
        <v>-6.3617096300000169</v>
      </c>
      <c r="CE41" s="15">
        <f>-[63]mFlows!CK12-[63]mFlows!CK20-[63]mFlows!CK42</f>
        <v>8.2330198300000781</v>
      </c>
      <c r="CF41" s="15">
        <f>-[63]mFlows!CL12-[63]mFlows!CL20-[63]mFlows!CL42</f>
        <v>-6.2815955600001621</v>
      </c>
      <c r="CG41" s="15">
        <f t="shared" si="5"/>
        <v>-31.400641670000088</v>
      </c>
      <c r="CH41" s="16"/>
      <c r="CI41" s="15">
        <f>-[63]mFlows!CM12-[63]mFlows!CM20-[63]mFlows!CM42</f>
        <v>23.207880089999996</v>
      </c>
      <c r="CJ41" s="15">
        <f>-[63]mFlows!CN12-[63]mFlows!CN20-[63]mFlows!CN42</f>
        <v>-7.2619190755946743</v>
      </c>
      <c r="CK41" s="15">
        <f>-[63]mFlows!CO12-[63]mFlows!CO20-[63]mFlows!CO42</f>
        <v>15.312165825594736</v>
      </c>
      <c r="CL41" s="15">
        <f>-[63]mFlows!CP12-[63]mFlows!CP20-[63]mFlows!CP42</f>
        <v>-11.833340860000078</v>
      </c>
      <c r="CM41" s="15">
        <f>-[63]mFlows!CQ12-[63]mFlows!CQ20-[63]mFlows!CQ42</f>
        <v>3.9445478000000107</v>
      </c>
      <c r="CN41" s="15">
        <f>-[63]mFlows!CR12-[63]mFlows!CR20-[63]mFlows!CR42</f>
        <v>-4.0164593599998764</v>
      </c>
      <c r="CO41" s="15">
        <f>-[63]mFlows!CS12-[63]mFlows!CS20-[63]mFlows!CS42</f>
        <v>13.321167110000017</v>
      </c>
      <c r="CP41" s="15">
        <f>-[63]mFlows!CT12-[63]mFlows!CT20-[63]mFlows!CT42</f>
        <v>-6.0316250800000049</v>
      </c>
      <c r="CQ41" s="15">
        <f>-[63]mFlows!CU12-[63]mFlows!CU20-[63]mFlows!CU42</f>
        <v>-6.7964542800000292</v>
      </c>
      <c r="CR41" s="15">
        <f>-[63]mFlows!CV12-[63]mFlows!CV20-[63]mFlows!CV42</f>
        <v>-16.216682039999945</v>
      </c>
      <c r="CS41" s="15">
        <f>-[63]mFlows!CW12-[63]mFlows!CW20-[63]mFlows!CW42</f>
        <v>8.3755283300000194</v>
      </c>
      <c r="CT41" s="15">
        <f>-[63]mFlows!CX12-[63]mFlows!CX20-[63]mFlows!CX42</f>
        <v>-2.1277862100001768</v>
      </c>
      <c r="CU41" s="15">
        <f t="shared" si="6"/>
        <v>9.877022249999996</v>
      </c>
      <c r="CV41" s="16"/>
      <c r="CW41" s="15">
        <f>-[63]mFlows!CY12-[63]mFlows!CY20-[63]mFlows!CY42</f>
        <v>5.0347612000000446</v>
      </c>
      <c r="CX41" s="15">
        <f>-[63]mFlows!CZ12-[63]mFlows!CZ20-[63]mFlows!CZ42</f>
        <v>-9.3311186399999748</v>
      </c>
      <c r="CY41" s="15">
        <f>-[63]mFlows!DA12-[63]mFlows!DA20-[63]mFlows!DA42</f>
        <v>3.8681661199999851</v>
      </c>
      <c r="CZ41" s="15">
        <f>-[63]mFlows!DB12-[63]mFlows!DB20-[63]mFlows!DB42</f>
        <v>8.2746245357561499</v>
      </c>
      <c r="DA41" s="15">
        <f>-[63]mFlows!DC12-[63]mFlows!DC20-[63]mFlows!DC42</f>
        <v>-3.4448335557561185</v>
      </c>
      <c r="DB41" s="15">
        <f>-[63]mFlows!DD12-[63]mFlows!DD20-[63]mFlows!DD42</f>
        <v>-5.2473154100000734</v>
      </c>
      <c r="DC41" s="15">
        <f>-[63]mFlows!DE12-[63]mFlows!DE20-[63]mFlows!DE42</f>
        <v>-14.813646530000005</v>
      </c>
      <c r="DD41" s="15">
        <f>-[63]mFlows!DF12-[63]mFlows!DF20-[63]mFlows!DF42</f>
        <v>-2.1661913399998807</v>
      </c>
      <c r="DE41" s="15">
        <f>-[63]mFlows!DG12-[63]mFlows!DG20-[63]mFlows!DG42</f>
        <v>1.2343334031552708</v>
      </c>
      <c r="DF41" s="15">
        <f>-[63]mFlows!DH12-[63]mFlows!DH20-[63]mFlows!DH42</f>
        <v>-7.0069283531553328</v>
      </c>
      <c r="DG41" s="15">
        <f>-[63]mFlows!DI12-[63]mFlows!DI20-[63]mFlows!DI42</f>
        <v>4.3639541400000779</v>
      </c>
      <c r="DH41" s="15">
        <f>-[63]mFlows!DJ12-[63]mFlows!DJ20-[63]mFlows!DJ42</f>
        <v>10.137355499999922</v>
      </c>
      <c r="DI41" s="15">
        <f t="shared" si="7"/>
        <v>-9.0968389299999348</v>
      </c>
      <c r="DJ41" s="16"/>
      <c r="DK41" s="15">
        <f>-[63]mFlows!DK12-[63]mFlows!DK20-[63]mFlows!DK42</f>
        <v>-9.2078219500000067</v>
      </c>
      <c r="DL41" s="15">
        <f>-[63]mFlows!DL12-[63]mFlows!DL20-[63]mFlows!DL42</f>
        <v>19.787838960000052</v>
      </c>
      <c r="DM41" s="15">
        <f>-[63]mFlows!DM12-[63]mFlows!DM20-[63]mFlows!DM42</f>
        <v>-1.524581570000092</v>
      </c>
      <c r="DN41" s="15">
        <f>-[63]mFlows!DN12-[63]mFlows!DN20-[63]mFlows!DN42</f>
        <v>1.90999677000006</v>
      </c>
      <c r="DO41" s="15">
        <f>-[63]mFlows!DO12-[63]mFlows!DO20-[63]mFlows!DO42</f>
        <v>4.4064584599999037</v>
      </c>
      <c r="DP41" s="15">
        <f>-[63]mFlows!DP12-[63]mFlows!DP20-[63]mFlows!DP42</f>
        <v>-2.6235232199999272</v>
      </c>
      <c r="DQ41" s="15">
        <f>-[63]mFlows!DQ12-[63]mFlows!DQ20-[63]mFlows!DQ42</f>
        <v>-3.7210381599999813</v>
      </c>
      <c r="DR41" s="15">
        <f>-[63]mFlows!DR12-[63]mFlows!DR20-[63]mFlows!DR42</f>
        <v>7.358224229999978</v>
      </c>
      <c r="DS41" s="15">
        <f>-[63]mFlows!DS12-[63]mFlows!DS20-[63]mFlows!DS42</f>
        <v>-8.6901466799999607</v>
      </c>
      <c r="DT41" s="15">
        <f>-[63]mFlows!DT12-[63]mFlows!DT20-[63]mFlows!DT42</f>
        <v>-1.9303742599999216</v>
      </c>
      <c r="DU41" s="15">
        <f>-[63]mFlows!DU12-[63]mFlows!DU20-[63]mFlows!DU42</f>
        <v>-1.1605612500001286</v>
      </c>
      <c r="DV41" s="15">
        <f>-[63]mFlows!DV12-[63]mFlows!DV20-[63]mFlows!DV42</f>
        <v>10.512982509999963</v>
      </c>
      <c r="DW41" s="15">
        <f t="shared" si="8"/>
        <v>15.117453839999939</v>
      </c>
      <c r="DX41" s="16"/>
      <c r="DY41" s="15">
        <f>-[63]mFlows!DW12-[63]mFlows!DW20-[63]mFlows!DW42</f>
        <v>-11.65995244999991</v>
      </c>
      <c r="DZ41" s="15">
        <f>-[63]mFlows!DX12-[63]mFlows!DX20-[63]mFlows!DX42</f>
        <v>14.625651379999878</v>
      </c>
      <c r="EA41" s="15">
        <f>-[63]mFlows!DY12-[63]mFlows!DY20-[63]mFlows!DY42</f>
        <v>-10.304193519999943</v>
      </c>
      <c r="EB41" s="15">
        <f>-[63]mFlows!DZ12-[63]mFlows!DZ20-[63]mFlows!DZ42</f>
        <v>-3.4411619100000177</v>
      </c>
      <c r="EC41" s="15">
        <f>-[63]mFlows!EA12-[63]mFlows!EA20-[63]mFlows!EA42</f>
        <v>-20.559951199999983</v>
      </c>
      <c r="ED41" s="15">
        <f>-[63]mFlows!EB12-[63]mFlows!EB20-[63]mFlows!EB42</f>
        <v>9.8642202199999911</v>
      </c>
      <c r="EE41" s="15">
        <f>-[63]mFlows!EC12-[63]mFlows!EC20-[63]mFlows!EC42</f>
        <v>13.830404050000048</v>
      </c>
      <c r="EF41" s="15">
        <f>-[63]mFlows!ED12-[63]mFlows!ED20-[63]mFlows!ED42</f>
        <v>-29.531718700000059</v>
      </c>
      <c r="EG41" s="15">
        <f>-[63]mFlows!EE12-[63]mFlows!EE20-[63]mFlows!EE42</f>
        <v>-12.748853290000056</v>
      </c>
      <c r="EH41" s="15">
        <f>-[63]mFlows!EF12-[63]mFlows!EF20-[63]mFlows!EF42</f>
        <v>-27.561863079999917</v>
      </c>
      <c r="EI41" s="15">
        <f>-[63]mFlows!EG12-[63]mFlows!EG20-[63]mFlows!EG42</f>
        <v>11.722744010000039</v>
      </c>
      <c r="EJ41" s="15">
        <f>-[63]mFlows!EH12-[63]mFlows!EH20-[63]mFlows!EH42</f>
        <v>-32.63120221000014</v>
      </c>
      <c r="EK41" s="15">
        <f t="shared" si="9"/>
        <v>-98.395876700000059</v>
      </c>
      <c r="EL41" s="16"/>
      <c r="EM41" s="15">
        <f>-[63]mFlows!EI12-[63]mFlows!EI20-[63]mFlows!EI42</f>
        <v>-6.966600000000156E-2</v>
      </c>
      <c r="EN41" s="15">
        <f>-[63]mFlows!EJ12-[63]mFlows!EJ20-[63]mFlows!EJ42</f>
        <v>-0.22852499999999765</v>
      </c>
      <c r="EO41" s="15">
        <f>-[63]mFlows!EK12-[63]mFlows!EK20-[63]mFlows!EK42</f>
        <v>-1.6566420000000015</v>
      </c>
      <c r="EP41" s="15">
        <f>-[63]mFlows!EL12-[63]mFlows!EL20-[63]mFlows!EL42</f>
        <v>0.51213900000000123</v>
      </c>
      <c r="EQ41" s="15">
        <f>-[63]mFlows!EM12-[63]mFlows!EM20-[63]mFlows!EM42</f>
        <v>-1.2375020000000028</v>
      </c>
      <c r="ER41" s="15">
        <f>-[63]mFlows!EN12-[63]mFlows!EN20-[63]mFlows!EN42</f>
        <v>-0.88971499999999892</v>
      </c>
      <c r="ES41" s="15">
        <f>-[63]mFlows!EO12-[63]mFlows!EO20-[63]mFlows!EO42</f>
        <v>0.60138699999999901</v>
      </c>
      <c r="ET41" s="15">
        <f>-[63]mFlows!EP12-[63]mFlows!EP20-[63]mFlows!EP42</f>
        <v>-2.4713599999999971</v>
      </c>
      <c r="EU41" s="15">
        <f>-[63]mFlows!EQ12-[63]mFlows!EQ20-[63]mFlows!EQ42</f>
        <v>1.9005569999999992</v>
      </c>
      <c r="EV41" s="15">
        <f>-[63]mFlows!ER12-[63]mFlows!ER20-[63]mFlows!ER42</f>
        <v>8.1689000000000789E-2</v>
      </c>
      <c r="EW41" s="15">
        <f>-[63]mFlows!ES12-[63]mFlows!ES20-[63]mFlows!ES42</f>
        <v>0.4576299999999982</v>
      </c>
      <c r="EX41" s="15">
        <f>-[63]mFlows!ET12-[63]mFlows!ET20-[63]mFlows!ET42</f>
        <v>0.29931300000000149</v>
      </c>
      <c r="EY41" s="15">
        <f t="shared" si="10"/>
        <v>-2.7006949999999996</v>
      </c>
      <c r="EZ41" s="16"/>
      <c r="FA41" s="15">
        <f>-[63]mFlows!EU12-[63]mFlows!EU20-[63]mFlows!EU42</f>
        <v>0.29686599999999785</v>
      </c>
      <c r="FB41" s="15">
        <f>-[63]mFlows!EV12-[63]mFlows!EV20-[63]mFlows!EV42</f>
        <v>-1.8475949999999983</v>
      </c>
      <c r="FC41" s="15">
        <f>-[63]mFlows!EW12-[63]mFlows!EW20-[63]mFlows!EW42</f>
        <v>0.3063059999999993</v>
      </c>
      <c r="FD41" s="15">
        <f>-[63]mFlows!EX12-[63]mFlows!EX20-[63]mFlows!EX42</f>
        <v>4.3371239999999993</v>
      </c>
      <c r="FE41" s="15">
        <f>-[63]mFlows!EY12-[63]mFlows!EY20-[63]mFlows!EY42</f>
        <v>-1.9569249999999982</v>
      </c>
      <c r="FF41" s="15">
        <f>-[63]mFlows!EZ12-[63]mFlows!EZ20-[63]mFlows!EZ42</f>
        <v>0.23296999999999812</v>
      </c>
      <c r="FG41" s="15">
        <f>-[63]mFlows!FA12-[63]mFlows!FA20-[63]mFlows!FA42</f>
        <v>-0.49552199999999758</v>
      </c>
      <c r="FH41" s="15">
        <f>-[63]mFlows!FB12-[63]mFlows!FB20-[63]mFlows!FB42</f>
        <v>0.46746099999999657</v>
      </c>
      <c r="FI41" s="15">
        <f>-[63]mFlows!FC12-[63]mFlows!FC20-[63]mFlows!FC42</f>
        <v>-0.33884799999999871</v>
      </c>
      <c r="FJ41" s="15">
        <f>-[63]mFlows!FD12-[63]mFlows!FD20-[63]mFlows!FD42</f>
        <v>-0.6977499999999992</v>
      </c>
      <c r="FK41" s="15">
        <f>-[63]mFlows!FE12-[63]mFlows!FE20-[63]mFlows!FE42</f>
        <v>-0.55465699999999885</v>
      </c>
      <c r="FL41" s="15">
        <f>-[63]mFlows!FF12-[63]mFlows!FF20-[63]mFlows!FF42</f>
        <v>0.85464199999999835</v>
      </c>
      <c r="FM41" s="15">
        <f t="shared" si="11"/>
        <v>0.60407199999999861</v>
      </c>
    </row>
    <row r="42" spans="2:16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</row>
    <row r="43" spans="2:169" ht="15.75" x14ac:dyDescent="0.25">
      <c r="B43" s="693" t="s">
        <v>736</v>
      </c>
      <c r="C43" s="24">
        <f>-[63]mFlows!S7</f>
        <v>-15.95571252000002</v>
      </c>
      <c r="D43" s="24">
        <f>-[63]mFlows!T7</f>
        <v>-99.972136480000017</v>
      </c>
      <c r="E43" s="24">
        <f>-[63]mFlows!U7</f>
        <v>39.065905950000001</v>
      </c>
      <c r="F43" s="24">
        <f>-[63]mFlows!V7</f>
        <v>-22.432132999999965</v>
      </c>
      <c r="G43" s="24">
        <f>-[63]mFlows!W7</f>
        <v>-13.001929640000071</v>
      </c>
      <c r="H43" s="24">
        <f>-[63]mFlows!X7</f>
        <v>26.133616000000018</v>
      </c>
      <c r="I43" s="24">
        <f>-[63]mFlows!Y7</f>
        <v>-8.10641099999998</v>
      </c>
      <c r="J43" s="24">
        <f>-[63]mFlows!Z7</f>
        <v>-89.401780000000031</v>
      </c>
      <c r="K43" s="24">
        <f>-[63]mFlows!AA7</f>
        <v>29.411204000000112</v>
      </c>
      <c r="L43" s="24">
        <f>-[63]mFlows!AB7</f>
        <v>-64.996699830000011</v>
      </c>
      <c r="M43" s="24">
        <f>-[63]mFlows!AC7</f>
        <v>33.350526999999943</v>
      </c>
      <c r="N43" s="24">
        <f>-[63]mFlows!AD7</f>
        <v>203.24850400000014</v>
      </c>
      <c r="O43" s="24">
        <f t="shared" si="0"/>
        <v>17.342954480000117</v>
      </c>
      <c r="P43" s="685"/>
      <c r="Q43" s="24">
        <f>-[63]mFlows!AE7</f>
        <v>-32.096988000000181</v>
      </c>
      <c r="R43" s="24">
        <f>-[63]mFlows!AF7</f>
        <v>-20.331107000000031</v>
      </c>
      <c r="S43" s="24">
        <f>-[63]mFlows!AG7</f>
        <v>54.411710000000085</v>
      </c>
      <c r="T43" s="24">
        <f>-[63]mFlows!AH7</f>
        <v>-23.015442000000007</v>
      </c>
      <c r="U43" s="24">
        <f>-[63]mFlows!AI7</f>
        <v>62.76652699999994</v>
      </c>
      <c r="V43" s="24">
        <f>-[63]mFlows!AJ7</f>
        <v>-102.69339599999995</v>
      </c>
      <c r="W43" s="24">
        <f>-[63]mFlows!AK7</f>
        <v>19.601661999999919</v>
      </c>
      <c r="X43" s="24">
        <f>-[63]mFlows!AL7</f>
        <v>-245.26190899999983</v>
      </c>
      <c r="Y43" s="24">
        <f>-[63]mFlows!AM7</f>
        <v>17.433991999999876</v>
      </c>
      <c r="Z43" s="24">
        <f>-[63]mFlows!AN7</f>
        <v>126.76947200000001</v>
      </c>
      <c r="AA43" s="24">
        <f>-[63]mFlows!AO7</f>
        <v>-22.184028999999896</v>
      </c>
      <c r="AB43" s="24">
        <f>-[63]mFlows!AP7</f>
        <v>201.497973</v>
      </c>
      <c r="AC43" s="24">
        <f t="shared" si="1"/>
        <v>36.898464999999931</v>
      </c>
      <c r="AD43" s="685"/>
      <c r="AE43" s="24">
        <f>-[63]mFlows!AQ7</f>
        <v>58.042503999999923</v>
      </c>
      <c r="AF43" s="24">
        <f>-[63]mFlows!AR7</f>
        <v>-99.334240000000051</v>
      </c>
      <c r="AG43" s="24">
        <f>-[63]mFlows!AS7</f>
        <v>68.87936400000001</v>
      </c>
      <c r="AH43" s="24">
        <f>-[63]mFlows!AT7</f>
        <v>-0.41482599999991976</v>
      </c>
      <c r="AI43" s="24">
        <f>-[63]mFlows!AU7</f>
        <v>-56.197453000000024</v>
      </c>
      <c r="AJ43" s="24">
        <f>-[63]mFlows!AV7</f>
        <v>21.059835000000021</v>
      </c>
      <c r="AK43" s="24">
        <f>-[63]mFlows!AW7</f>
        <v>109.69400599999994</v>
      </c>
      <c r="AL43" s="24">
        <f>-[63]mFlows!AX7</f>
        <v>-75.38591999999997</v>
      </c>
      <c r="AM43" s="24">
        <f>-[63]mFlows!AY7</f>
        <v>31.174230999999992</v>
      </c>
      <c r="AN43" s="24">
        <f>-[63]mFlows!AZ7</f>
        <v>12.655585000000002</v>
      </c>
      <c r="AO43" s="24">
        <f>-[63]mFlows!BA7</f>
        <v>26.365538999999984</v>
      </c>
      <c r="AP43" s="24">
        <f>-[63]mFlows!BB7</f>
        <v>-23.412845999999973</v>
      </c>
      <c r="AQ43" s="24">
        <f t="shared" si="2"/>
        <v>73.125778999999937</v>
      </c>
      <c r="AR43" s="685"/>
      <c r="AS43" s="24">
        <f>-[63]mFlows!BC7</f>
        <v>8.8568409999999744</v>
      </c>
      <c r="AT43" s="24">
        <f>-[63]mFlows!BD7</f>
        <v>44.700634000000008</v>
      </c>
      <c r="AU43" s="24">
        <f>-[63]mFlows!BE7</f>
        <v>15.944861000000003</v>
      </c>
      <c r="AV43" s="24">
        <f>-[63]mFlows!BF7</f>
        <v>-45.311465999999967</v>
      </c>
      <c r="AW43" s="24">
        <f>-[63]mFlows!BG7</f>
        <v>61.394681999999975</v>
      </c>
      <c r="AX43" s="24">
        <f>-[63]mFlows!BH7</f>
        <v>-126.39062600000004</v>
      </c>
      <c r="AY43" s="24">
        <f>-[63]mFlows!BI7</f>
        <v>20.382062000000076</v>
      </c>
      <c r="AZ43" s="24">
        <f>-[63]mFlows!BJ7</f>
        <v>-46.576537000000002</v>
      </c>
      <c r="BA43" s="24">
        <f>-[63]mFlows!BK7</f>
        <v>56.598775999999958</v>
      </c>
      <c r="BB43" s="24">
        <f>-[63]mFlows!BL7</f>
        <v>-81.680966000000041</v>
      </c>
      <c r="BC43" s="24">
        <f>-[63]mFlows!BM7</f>
        <v>-124.58170499999994</v>
      </c>
      <c r="BD43" s="24">
        <f>-[63]mFlows!BN7</f>
        <v>54.634947999999952</v>
      </c>
      <c r="BE43" s="24">
        <f t="shared" si="3"/>
        <v>-162.02849600000005</v>
      </c>
      <c r="BF43" s="685"/>
      <c r="BG43" s="24">
        <f>-[63]mFlows!BO7</f>
        <v>-367.99598100000003</v>
      </c>
      <c r="BH43" s="24">
        <f>-[63]mFlows!BP7</f>
        <v>108.86328600000002</v>
      </c>
      <c r="BI43" s="24">
        <f>-[63]mFlows!BQ7</f>
        <v>144.16992800000014</v>
      </c>
      <c r="BJ43" s="24">
        <f>-[63]mFlows!BR7</f>
        <v>-87.841436000000044</v>
      </c>
      <c r="BK43" s="24">
        <f>-[63]mFlows!BS7</f>
        <v>-161.19756800000005</v>
      </c>
      <c r="BL43" s="24">
        <f>-[63]mFlows!BT7</f>
        <v>-15.479649999999992</v>
      </c>
      <c r="BM43" s="24">
        <f>-[63]mFlows!BU7</f>
        <v>-43.274356999999895</v>
      </c>
      <c r="BN43" s="24">
        <f>-[63]mFlows!BV7</f>
        <v>-111.9486340000002</v>
      </c>
      <c r="BO43" s="24">
        <f>-[63]mFlows!BW7</f>
        <v>476.29439200000007</v>
      </c>
      <c r="BP43" s="24">
        <f>-[63]mFlows!BX7</f>
        <v>-207.23333599999995</v>
      </c>
      <c r="BQ43" s="24">
        <f>-[63]mFlows!BY7</f>
        <v>-20.521483000000103</v>
      </c>
      <c r="BR43" s="24">
        <f>-[63]mFlows!BZ7</f>
        <v>390.61699000000004</v>
      </c>
      <c r="BS43" s="24">
        <f t="shared" si="4"/>
        <v>104.45215100000001</v>
      </c>
      <c r="BT43" s="685"/>
      <c r="BU43" s="24">
        <f>-[63]mFlows!CA7</f>
        <v>-458.02530700000005</v>
      </c>
      <c r="BV43" s="24">
        <f>-[63]mFlows!CB7</f>
        <v>-155.26083299999993</v>
      </c>
      <c r="BW43" s="24">
        <f>-[63]mFlows!CC7</f>
        <v>-353.35061000000019</v>
      </c>
      <c r="BX43" s="24">
        <f>-[63]mFlows!CD7</f>
        <v>206.26448400000015</v>
      </c>
      <c r="BY43" s="24">
        <f>-[63]mFlows!CE7</f>
        <v>136.2908450000001</v>
      </c>
      <c r="BZ43" s="24">
        <f>-[63]mFlows!CF7</f>
        <v>190.89703799999995</v>
      </c>
      <c r="CA43" s="24">
        <f>-[63]mFlows!CG7</f>
        <v>-399.92049600000007</v>
      </c>
      <c r="CB43" s="24">
        <f>-[63]mFlows!CH7</f>
        <v>209.38242000000014</v>
      </c>
      <c r="CC43" s="24">
        <f>-[63]mFlows!CI7</f>
        <v>133.34535799999992</v>
      </c>
      <c r="CD43" s="24">
        <f>-[63]mFlows!CJ7</f>
        <v>49.11902299999997</v>
      </c>
      <c r="CE43" s="24">
        <f>-[63]mFlows!CK7</f>
        <v>175.85876900000005</v>
      </c>
      <c r="CF43" s="24">
        <f>-[63]mFlows!CL7</f>
        <v>62.75097599999998</v>
      </c>
      <c r="CG43" s="24">
        <f t="shared" si="5"/>
        <v>-202.64833299999992</v>
      </c>
      <c r="CH43" s="685"/>
      <c r="CI43" s="24">
        <f>-[63]mFlows!CM7</f>
        <v>-77.250788999999884</v>
      </c>
      <c r="CJ43" s="24">
        <f>-[63]mFlows!CN7</f>
        <v>3.6132909999998901</v>
      </c>
      <c r="CK43" s="24">
        <f>-[63]mFlows!CO7</f>
        <v>-143.51002699999992</v>
      </c>
      <c r="CL43" s="24">
        <f>-[63]mFlows!CP7</f>
        <v>114.28852699999993</v>
      </c>
      <c r="CM43" s="24">
        <f>-[63]mFlows!CQ7</f>
        <v>-86.671869000000015</v>
      </c>
      <c r="CN43" s="24">
        <f>-[63]mFlows!CR7</f>
        <v>89.109917999999993</v>
      </c>
      <c r="CO43" s="24">
        <f>-[63]mFlows!CS7</f>
        <v>-129.43866299999991</v>
      </c>
      <c r="CP43" s="24">
        <f>-[63]mFlows!CT7</f>
        <v>-106.47296400000005</v>
      </c>
      <c r="CQ43" s="24">
        <f>-[63]mFlows!CU7</f>
        <v>17.152830000000108</v>
      </c>
      <c r="CR43" s="24">
        <f>-[63]mFlows!CV7</f>
        <v>261.54591499999981</v>
      </c>
      <c r="CS43" s="24">
        <f>-[63]mFlows!CW7</f>
        <v>10.510673000000054</v>
      </c>
      <c r="CT43" s="24">
        <f>-[63]mFlows!CX7</f>
        <v>-43.151835000000176</v>
      </c>
      <c r="CU43" s="24">
        <f t="shared" si="6"/>
        <v>-90.274993000000165</v>
      </c>
      <c r="CV43" s="685"/>
      <c r="CW43" s="24">
        <f>-[63]mFlows!CY7</f>
        <v>152.82708900000023</v>
      </c>
      <c r="CX43" s="24">
        <f>-[63]mFlows!CZ7</f>
        <v>94.715540999999916</v>
      </c>
      <c r="CY43" s="24">
        <f>-[63]mFlows!DA7</f>
        <v>77.752404000000013</v>
      </c>
      <c r="CZ43" s="24">
        <f>-[63]mFlows!DB7</f>
        <v>-51.170599999999922</v>
      </c>
      <c r="DA43" s="24">
        <f>-[63]mFlows!DC7</f>
        <v>133.91399799999994</v>
      </c>
      <c r="DB43" s="24">
        <f>-[63]mFlows!DD7</f>
        <v>12.193841999999961</v>
      </c>
      <c r="DC43" s="24">
        <f>-[63]mFlows!DE7</f>
        <v>-14.023919999999976</v>
      </c>
      <c r="DD43" s="24">
        <f>-[63]mFlows!DF7</f>
        <v>-127.8973620000001</v>
      </c>
      <c r="DE43" s="24">
        <f>-[63]mFlows!DG7</f>
        <v>112.1644850000001</v>
      </c>
      <c r="DF43" s="24">
        <f>-[63]mFlows!DH7</f>
        <v>-78.785370999999969</v>
      </c>
      <c r="DG43" s="24">
        <f>-[63]mFlows!DI7</f>
        <v>-7.4309010000000342</v>
      </c>
      <c r="DH43" s="24">
        <f>-[63]mFlows!DJ7</f>
        <v>-97.53933600000002</v>
      </c>
      <c r="DI43" s="24">
        <f t="shared" si="7"/>
        <v>206.71986900000016</v>
      </c>
      <c r="DJ43" s="685"/>
      <c r="DK43" s="24">
        <f>-[63]mFlows!DK7</f>
        <v>92.397376999999977</v>
      </c>
      <c r="DL43" s="24">
        <f>-[63]mFlows!DL7</f>
        <v>-73.94598999999991</v>
      </c>
      <c r="DM43" s="24">
        <f>-[63]mFlows!DM7</f>
        <v>-68.188243000000057</v>
      </c>
      <c r="DN43" s="24">
        <f>-[63]mFlows!DN7</f>
        <v>203.46364300000002</v>
      </c>
      <c r="DO43" s="24">
        <f>-[63]mFlows!DO7</f>
        <v>-49.372100999999958</v>
      </c>
      <c r="DP43" s="24">
        <f>-[63]mFlows!DP7</f>
        <v>56.973921999999959</v>
      </c>
      <c r="DQ43" s="24">
        <f>-[63]mFlows!DQ7</f>
        <v>-39.679006999999984</v>
      </c>
      <c r="DR43" s="24">
        <f>-[63]mFlows!DR7</f>
        <v>-93.309186000000039</v>
      </c>
      <c r="DS43" s="24">
        <f>-[63]mFlows!DS7</f>
        <v>-137.85995100000002</v>
      </c>
      <c r="DT43" s="24">
        <f>-[63]mFlows!DT7</f>
        <v>-51.749018999999919</v>
      </c>
      <c r="DU43" s="24">
        <f>-[63]mFlows!DU7</f>
        <v>-39.742948000000013</v>
      </c>
      <c r="DV43" s="24">
        <f>-[63]mFlows!DV7</f>
        <v>22.793916999999965</v>
      </c>
      <c r="DW43" s="24">
        <f t="shared" si="8"/>
        <v>-178.21758599999998</v>
      </c>
      <c r="DX43" s="685"/>
      <c r="DY43" s="24">
        <f>-[63]mFlows!DW7</f>
        <v>-118.19470599999988</v>
      </c>
      <c r="DZ43" s="24">
        <f>-[63]mFlows!DX7</f>
        <v>-189.59065099999998</v>
      </c>
      <c r="EA43" s="24">
        <f>-[63]mFlows!DY7</f>
        <v>-193.52915400000006</v>
      </c>
      <c r="EB43" s="24">
        <f>-[63]mFlows!DZ7</f>
        <v>-90.582607000000053</v>
      </c>
      <c r="EC43" s="24">
        <f>-[63]mFlows!EA7</f>
        <v>31.731130999999777</v>
      </c>
      <c r="ED43" s="24">
        <f>-[63]mFlows!EB7</f>
        <v>5.4364430000002812</v>
      </c>
      <c r="EE43" s="24">
        <f>-[63]mFlows!EC7</f>
        <v>221.95221100000003</v>
      </c>
      <c r="EF43" s="24">
        <f>-[63]mFlows!ED7</f>
        <v>-139.51669100000015</v>
      </c>
      <c r="EG43" s="24">
        <f>-[63]mFlows!EE7</f>
        <v>-75.366963000000055</v>
      </c>
      <c r="EH43" s="24">
        <f>-[63]mFlows!EF7</f>
        <v>25.172508000000107</v>
      </c>
      <c r="EI43" s="24">
        <f>-[63]mFlows!EG7</f>
        <v>251.74047900000005</v>
      </c>
      <c r="EJ43" s="24">
        <f>-[63]mFlows!EH7</f>
        <v>349.35545322999985</v>
      </c>
      <c r="EK43" s="24">
        <f t="shared" si="9"/>
        <v>78.607453229999919</v>
      </c>
      <c r="EL43" s="685"/>
      <c r="EM43" s="24">
        <f>-[63]mFlows!EI7</f>
        <v>-16.599810689999799</v>
      </c>
      <c r="EN43" s="24">
        <f>-[63]mFlows!EJ7</f>
        <v>257.8458554099999</v>
      </c>
      <c r="EO43" s="24">
        <f>-[63]mFlows!EK7</f>
        <v>-73.043865799999935</v>
      </c>
      <c r="EP43" s="24">
        <f>-[63]mFlows!EL7</f>
        <v>95.930128209999907</v>
      </c>
      <c r="EQ43" s="24">
        <f>-[63]mFlows!EM7</f>
        <v>-44.621062499999994</v>
      </c>
      <c r="ER43" s="24">
        <f>-[63]mFlows!EN7</f>
        <v>120.53261693000013</v>
      </c>
      <c r="ES43" s="24">
        <f>-[63]mFlows!EO7</f>
        <v>-176.59901045999993</v>
      </c>
      <c r="ET43" s="24">
        <f>-[63]mFlows!EP7</f>
        <v>96.559823660000916</v>
      </c>
      <c r="EU43" s="24">
        <f>-[63]mFlows!EQ7</f>
        <v>51.038206009998817</v>
      </c>
      <c r="EV43" s="24">
        <f>-[63]mFlows!ER7</f>
        <v>-19.948413159999859</v>
      </c>
      <c r="EW43" s="24">
        <f>-[63]mFlows!ES7</f>
        <v>73.494459779999943</v>
      </c>
      <c r="EX43" s="24">
        <f>-[63]mFlows!ET7</f>
        <v>231.13300968000004</v>
      </c>
      <c r="EY43" s="24">
        <f t="shared" si="10"/>
        <v>595.72193707000019</v>
      </c>
      <c r="EZ43" s="685"/>
      <c r="FA43" s="24">
        <f>-[63]mFlows!EU7</f>
        <v>-103.88282271999907</v>
      </c>
      <c r="FB43" s="24">
        <f>-[63]mFlows!EV7</f>
        <v>-418.58738526000093</v>
      </c>
      <c r="FC43" s="24">
        <f>-[63]mFlows!EW7</f>
        <v>153.72832018999986</v>
      </c>
      <c r="FD43" s="24">
        <f>-[63]mFlows!EX7</f>
        <v>145.84978506000004</v>
      </c>
      <c r="FE43" s="24">
        <f>-[63]mFlows!EY7</f>
        <v>-274.28860497999995</v>
      </c>
      <c r="FF43" s="24">
        <f>-[63]mFlows!EZ7</f>
        <v>18.637373690000118</v>
      </c>
      <c r="FG43" s="24">
        <f>-[63]mFlows!FA7</f>
        <v>246.05115719999992</v>
      </c>
      <c r="FH43" s="24">
        <f>-[63]mFlows!FB7</f>
        <v>-220.43687212999998</v>
      </c>
      <c r="FI43" s="24">
        <f>-[63]mFlows!FC7</f>
        <v>113.35382559000004</v>
      </c>
      <c r="FJ43" s="24">
        <f>-[63]mFlows!FD7</f>
        <v>99.131566149999912</v>
      </c>
      <c r="FK43" s="24">
        <f>-[63]mFlows!FE7</f>
        <v>-7.9522544000000153</v>
      </c>
      <c r="FL43" s="24">
        <f>-[63]mFlows!FF7</f>
        <v>-58.257673619999878</v>
      </c>
      <c r="FM43" s="24">
        <f t="shared" si="11"/>
        <v>-306.65358522999986</v>
      </c>
    </row>
    <row r="44" spans="2:169" x14ac:dyDescent="0.25">
      <c r="B44" s="114" t="s">
        <v>730</v>
      </c>
    </row>
    <row r="45" spans="2:169" x14ac:dyDescent="0.25">
      <c r="B45" s="114" t="s">
        <v>744</v>
      </c>
    </row>
  </sheetData>
  <mergeCells count="12">
    <mergeCell ref="FA5:FM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M42"/>
  <sheetViews>
    <sheetView zoomScaleNormal="100" workbookViewId="0">
      <pane xSplit="2" ySplit="6" topLeftCell="EZ30" activePane="bottomRight" state="frozen"/>
      <selection activeCell="D4" sqref="D4:M4"/>
      <selection pane="topRight" activeCell="D4" sqref="D4:M4"/>
      <selection pane="bottomLeft" activeCell="D4" sqref="D4:M4"/>
      <selection pane="bottomRight" activeCell="EZ38" sqref="EZ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687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f>-[58]StatisticDisc!R15</f>
        <v>-184.4658189299999</v>
      </c>
      <c r="D7" s="542">
        <f>-[58]StatisticDisc!S15</f>
        <v>-23.005327780000471</v>
      </c>
      <c r="E7" s="542">
        <f>-[58]StatisticDisc!T15</f>
        <v>42.638049490000242</v>
      </c>
      <c r="F7" s="542">
        <f>-[58]StatisticDisc!U15</f>
        <v>116.47371060999978</v>
      </c>
      <c r="G7" s="542">
        <f>-[58]StatisticDisc!V15</f>
        <v>-42.475114069999847</v>
      </c>
      <c r="H7" s="542">
        <f>-[58]StatisticDisc!W15</f>
        <v>-17.987852589999534</v>
      </c>
      <c r="I7" s="542">
        <f>-[58]StatisticDisc!X15</f>
        <v>-27.259068680000155</v>
      </c>
      <c r="J7" s="542">
        <f>-[58]StatisticDisc!Y15</f>
        <v>-36.159487410000281</v>
      </c>
      <c r="K7" s="542">
        <f>-[58]StatisticDisc!Z15</f>
        <v>-199.02371465999977</v>
      </c>
      <c r="L7" s="542">
        <f>-[58]StatisticDisc!AA15</f>
        <v>25.793851529999472</v>
      </c>
      <c r="M7" s="542">
        <f>-[58]StatisticDisc!AB15</f>
        <v>40.602044489999287</v>
      </c>
      <c r="N7" s="542">
        <f>-[58]StatisticDisc!AC15</f>
        <v>258.60578336000049</v>
      </c>
      <c r="O7" s="542">
        <f t="shared" ref="O7:O40" si="0">+SUM(C7:N7)</f>
        <v>-46.262944640000683</v>
      </c>
      <c r="P7" s="573"/>
      <c r="Q7" s="542">
        <f>-[58]StatisticDisc!AD15</f>
        <v>-190.82743551000007</v>
      </c>
      <c r="R7" s="542">
        <f>-[58]StatisticDisc!AE15</f>
        <v>-33.283716380000101</v>
      </c>
      <c r="S7" s="542">
        <f>-[58]StatisticDisc!AF15</f>
        <v>10.913592810000011</v>
      </c>
      <c r="T7" s="542">
        <f>-[58]StatisticDisc!AG15</f>
        <v>63.427496510000026</v>
      </c>
      <c r="U7" s="542">
        <f>-[58]StatisticDisc!AH15</f>
        <v>-101.55328154999984</v>
      </c>
      <c r="V7" s="542">
        <f>-[58]StatisticDisc!AI15</f>
        <v>-75.344213040000966</v>
      </c>
      <c r="W7" s="542">
        <f>-[58]StatisticDisc!AJ15</f>
        <v>-56.00104631999875</v>
      </c>
      <c r="X7" s="542">
        <f>-[58]StatisticDisc!AK15</f>
        <v>-86.661908420000486</v>
      </c>
      <c r="Y7" s="542">
        <f>-[58]StatisticDisc!AL15</f>
        <v>-19.74813105000004</v>
      </c>
      <c r="Z7" s="542">
        <f>-[58]StatisticDisc!AM15</f>
        <v>-38.667172130000665</v>
      </c>
      <c r="AA7" s="542">
        <f>-[58]StatisticDisc!AN15</f>
        <v>-20.670750639998516</v>
      </c>
      <c r="AB7" s="542">
        <f>-[58]StatisticDisc!AO15</f>
        <v>271.17592347000016</v>
      </c>
      <c r="AC7" s="542">
        <f t="shared" ref="AC7:AC40" si="1">+SUM(Q7:AB7)</f>
        <v>-277.24064224999927</v>
      </c>
      <c r="AD7" s="573"/>
      <c r="AE7" s="542">
        <f>-[58]StatisticDisc!AP15</f>
        <v>-108.28748273000002</v>
      </c>
      <c r="AF7" s="542">
        <f>-[58]StatisticDisc!AQ15</f>
        <v>-186.04058683000022</v>
      </c>
      <c r="AG7" s="542">
        <f>-[58]StatisticDisc!AR15</f>
        <v>-16.018323719999898</v>
      </c>
      <c r="AH7" s="542">
        <f>-[58]StatisticDisc!AS15</f>
        <v>-96.86514366999927</v>
      </c>
      <c r="AI7" s="542">
        <f>-[58]StatisticDisc!AT15</f>
        <v>-101.94182529000011</v>
      </c>
      <c r="AJ7" s="542">
        <f>-[58]StatisticDisc!AU15</f>
        <v>-37.758545930000025</v>
      </c>
      <c r="AK7" s="542">
        <f>-[58]StatisticDisc!AV15</f>
        <v>-117.65188966000039</v>
      </c>
      <c r="AL7" s="542">
        <f>-[58]StatisticDisc!AW15</f>
        <v>188.12815830000054</v>
      </c>
      <c r="AM7" s="542">
        <f>-[58]StatisticDisc!AX15</f>
        <v>202.11605585999939</v>
      </c>
      <c r="AN7" s="542">
        <f>-[58]StatisticDisc!AY15</f>
        <v>15.159716370000581</v>
      </c>
      <c r="AO7" s="542">
        <f>-[58]StatisticDisc!AZ15</f>
        <v>161.70514164999923</v>
      </c>
      <c r="AP7" s="542">
        <f>-[58]StatisticDisc!BA15</f>
        <v>-136.91221142999825</v>
      </c>
      <c r="AQ7" s="542">
        <f t="shared" ref="AQ7:AQ40" si="2">+SUM(AE7:AP7)</f>
        <v>-234.36693707999848</v>
      </c>
      <c r="AR7" s="573"/>
      <c r="AS7" s="542">
        <f>-[58]StatisticDisc!BB15</f>
        <v>-69.64613690999991</v>
      </c>
      <c r="AT7" s="542">
        <f>-[58]StatisticDisc!BC15</f>
        <v>169.86352866000016</v>
      </c>
      <c r="AU7" s="542">
        <f>-[58]StatisticDisc!BD15</f>
        <v>-25.18992526999989</v>
      </c>
      <c r="AV7" s="542">
        <f>-[58]StatisticDisc!BE15</f>
        <v>-84.417471359999865</v>
      </c>
      <c r="AW7" s="542">
        <f>-[58]StatisticDisc!BF15</f>
        <v>171.14003640000021</v>
      </c>
      <c r="AX7" s="542">
        <f>-[58]StatisticDisc!BG15</f>
        <v>-168.18610517000144</v>
      </c>
      <c r="AY7" s="542">
        <f>-[58]StatisticDisc!BH15</f>
        <v>-205.23740278999952</v>
      </c>
      <c r="AZ7" s="542">
        <f>-[58]StatisticDisc!BI15</f>
        <v>36.271934770000144</v>
      </c>
      <c r="BA7" s="542">
        <f>-[58]StatisticDisc!BJ15</f>
        <v>26.659324990000812</v>
      </c>
      <c r="BB7" s="542">
        <f>-[58]StatisticDisc!BK15</f>
        <v>64.346605529999806</v>
      </c>
      <c r="BC7" s="542">
        <f>-[58]StatisticDisc!BL15</f>
        <v>162.93848165000071</v>
      </c>
      <c r="BD7" s="542">
        <f>-[58]StatisticDisc!BM15</f>
        <v>82.755356279998978</v>
      </c>
      <c r="BE7" s="542">
        <f t="shared" ref="BE7:BE35" si="3">+SUM(AS7:BD7)</f>
        <v>161.29822678000019</v>
      </c>
      <c r="BF7" s="573"/>
      <c r="BG7" s="542">
        <f>-[58]StatisticDisc!BN15</f>
        <v>-85.914984590000358</v>
      </c>
      <c r="BH7" s="542">
        <f>-[58]StatisticDisc!BO15</f>
        <v>-48.738024489999702</v>
      </c>
      <c r="BI7" s="542">
        <f>-[58]StatisticDisc!BP15</f>
        <v>-70.186256449999973</v>
      </c>
      <c r="BJ7" s="542">
        <f>-[58]StatisticDisc!BQ15</f>
        <v>7.7934794999995347</v>
      </c>
      <c r="BK7" s="542">
        <f>-[58]StatisticDisc!BR15</f>
        <v>-93.691656939999575</v>
      </c>
      <c r="BL7" s="542">
        <f>-[58]StatisticDisc!BS15</f>
        <v>-16.765278220000255</v>
      </c>
      <c r="BM7" s="542">
        <f>-[58]StatisticDisc!BT15</f>
        <v>-62.737158480000289</v>
      </c>
      <c r="BN7" s="542">
        <f>-[58]StatisticDisc!BU15</f>
        <v>-14.692321449999383</v>
      </c>
      <c r="BO7" s="542">
        <f>-[58]StatisticDisc!BV15</f>
        <v>205.06088385999928</v>
      </c>
      <c r="BP7" s="542">
        <f>-[58]StatisticDisc!BW15</f>
        <v>-124.52005756000085</v>
      </c>
      <c r="BQ7" s="542">
        <f>-[58]StatisticDisc!BX15</f>
        <v>35.79966485000125</v>
      </c>
      <c r="BR7" s="542">
        <f>-[58]StatisticDisc!BY15</f>
        <v>227.43939042000181</v>
      </c>
      <c r="BS7" s="542">
        <f t="shared" ref="BS7:BS35" si="4">+SUM(BG7:BR7)</f>
        <v>-41.152319549998538</v>
      </c>
      <c r="BT7" s="573"/>
      <c r="BU7" s="542">
        <f>-[58]StatisticDisc!BZ15</f>
        <v>-90.271531509999988</v>
      </c>
      <c r="BV7" s="542">
        <f>-[58]StatisticDisc!CA15</f>
        <v>-22.755047189999743</v>
      </c>
      <c r="BW7" s="542">
        <f>-[58]StatisticDisc!CB15</f>
        <v>-24.241485290000639</v>
      </c>
      <c r="BX7" s="542">
        <f>-[58]StatisticDisc!CC15</f>
        <v>-103.85353272999907</v>
      </c>
      <c r="BY7" s="542">
        <f>-[58]StatisticDisc!CD15</f>
        <v>-155.33301143000051</v>
      </c>
      <c r="BZ7" s="542">
        <f>-[58]StatisticDisc!CE15</f>
        <v>43.541601179999816</v>
      </c>
      <c r="CA7" s="542">
        <f>-[58]StatisticDisc!CF15</f>
        <v>62.748727450000672</v>
      </c>
      <c r="CB7" s="542">
        <f>-[58]StatisticDisc!CG15</f>
        <v>-103.821842879999</v>
      </c>
      <c r="CC7" s="542">
        <f>-[58]StatisticDisc!CH15</f>
        <v>224.92867066999918</v>
      </c>
      <c r="CD7" s="542">
        <f>-[58]StatisticDisc!CI15</f>
        <v>42.941084170001034</v>
      </c>
      <c r="CE7" s="542">
        <f>-[58]StatisticDisc!CJ15</f>
        <v>-16.432327620001502</v>
      </c>
      <c r="CF7" s="542">
        <f>-[58]StatisticDisc!CK15</f>
        <v>334.52715857999954</v>
      </c>
      <c r="CG7" s="542">
        <f t="shared" ref="CG7:CG35" si="5">+SUM(BU7:CF7)</f>
        <v>191.97846339999978</v>
      </c>
      <c r="CH7" s="573"/>
      <c r="CI7" s="542">
        <f>-[58]StatisticDisc!CL15</f>
        <v>-136.56491124999991</v>
      </c>
      <c r="CJ7" s="542">
        <f>-[58]StatisticDisc!CM15</f>
        <v>-8.8793133199999374</v>
      </c>
      <c r="CK7" s="542">
        <f>-[58]StatisticDisc!CN15</f>
        <v>178.15478097000013</v>
      </c>
      <c r="CL7" s="542">
        <f>-[58]StatisticDisc!CO15</f>
        <v>-100.944403870001</v>
      </c>
      <c r="CM7" s="542">
        <f>-[58]StatisticDisc!CP15</f>
        <v>-122.51926588999891</v>
      </c>
      <c r="CN7" s="542">
        <f>-[58]StatisticDisc!CQ15</f>
        <v>-101.8819802900008</v>
      </c>
      <c r="CO7" s="542">
        <f>-[58]StatisticDisc!CR15</f>
        <v>14.044607890000293</v>
      </c>
      <c r="CP7" s="542">
        <f>-[58]StatisticDisc!CS15</f>
        <v>107.3908430099994</v>
      </c>
      <c r="CQ7" s="542">
        <f>-[58]StatisticDisc!CT15</f>
        <v>-202.16138045000014</v>
      </c>
      <c r="CR7" s="542">
        <f>-[58]StatisticDisc!CU15</f>
        <v>72.240945790000239</v>
      </c>
      <c r="CS7" s="542">
        <f>-[58]StatisticDisc!CV15</f>
        <v>199.1323080200001</v>
      </c>
      <c r="CT7" s="542">
        <f>-[58]StatisticDisc!CW15</f>
        <v>-162.95755800999984</v>
      </c>
      <c r="CU7" s="542">
        <f t="shared" ref="CU7:CU35" si="6">+SUM(CI7:CT7)</f>
        <v>-264.94532740000034</v>
      </c>
      <c r="CV7" s="573"/>
      <c r="CW7" s="542">
        <f>-[58]StatisticDisc!CX15</f>
        <v>62.025885510000222</v>
      </c>
      <c r="CX7" s="542">
        <f>-[58]StatisticDisc!CY15</f>
        <v>-170.91659275000029</v>
      </c>
      <c r="CY7" s="542">
        <f>-[58]StatisticDisc!CZ15</f>
        <v>125.8535049500004</v>
      </c>
      <c r="CZ7" s="542">
        <f>-[58]StatisticDisc!DA15</f>
        <v>58.174490210000073</v>
      </c>
      <c r="DA7" s="542">
        <f>-[58]StatisticDisc!DB15</f>
        <v>-605.12284677000048</v>
      </c>
      <c r="DB7" s="542">
        <f>-[58]StatisticDisc!DC15</f>
        <v>-20.670831519999581</v>
      </c>
      <c r="DC7" s="542">
        <f>-[58]StatisticDisc!DD15</f>
        <v>46.193308799999784</v>
      </c>
      <c r="DD7" s="542">
        <f>-[58]StatisticDisc!DE15</f>
        <v>-51.370059659999981</v>
      </c>
      <c r="DE7" s="542">
        <f>-[58]StatisticDisc!DF15</f>
        <v>65.865974710000501</v>
      </c>
      <c r="DF7" s="542">
        <f>-[58]StatisticDisc!DG15</f>
        <v>119.91478023000093</v>
      </c>
      <c r="DG7" s="542">
        <f>-[58]StatisticDisc!DH15</f>
        <v>86.087411009997652</v>
      </c>
      <c r="DH7" s="542">
        <f>-[58]StatisticDisc!DI15</f>
        <v>262.95997949000059</v>
      </c>
      <c r="DI7" s="542">
        <f t="shared" ref="DI7:DI35" si="7">+SUM(CW7:DH7)</f>
        <v>-21.004995790000123</v>
      </c>
      <c r="DJ7" s="573"/>
      <c r="DK7" s="542">
        <f>-[58]StatisticDisc!DJ15</f>
        <v>-314.34963166</v>
      </c>
      <c r="DL7" s="542">
        <f>-[58]StatisticDisc!DK15</f>
        <v>-72.306340519999935</v>
      </c>
      <c r="DM7" s="542">
        <f>-[58]StatisticDisc!DL15</f>
        <v>101.20823527999852</v>
      </c>
      <c r="DN7" s="542">
        <f>-[58]StatisticDisc!DM15</f>
        <v>-26.839413689998651</v>
      </c>
      <c r="DO7" s="542">
        <f>-[58]StatisticDisc!DN15</f>
        <v>-18.595451000000821</v>
      </c>
      <c r="DP7" s="542">
        <f>-[58]StatisticDisc!DO15</f>
        <v>-157.12995084999926</v>
      </c>
      <c r="DQ7" s="542">
        <f>-[58]StatisticDisc!DP15</f>
        <v>-29.746664430001488</v>
      </c>
      <c r="DR7" s="542">
        <f>-[58]StatisticDisc!DQ15</f>
        <v>14.15499268000076</v>
      </c>
      <c r="DS7" s="542">
        <f>-[58]StatisticDisc!DR15</f>
        <v>164.79247931999959</v>
      </c>
      <c r="DT7" s="542">
        <f>-[58]StatisticDisc!DS15</f>
        <v>-206.22323644999602</v>
      </c>
      <c r="DU7" s="542">
        <f>-[58]StatisticDisc!DT15</f>
        <v>50.588533000000666</v>
      </c>
      <c r="DV7" s="542">
        <f>-[58]StatisticDisc!DU15</f>
        <v>129.58645494999644</v>
      </c>
      <c r="DW7" s="542">
        <f t="shared" ref="DW7:DW35" si="8">+SUM(DK7:DV7)</f>
        <v>-364.85999337000021</v>
      </c>
      <c r="DX7" s="573"/>
      <c r="DY7" s="542">
        <f>-[58]StatisticDisc!DV15</f>
        <v>38.60632973500006</v>
      </c>
      <c r="DZ7" s="542">
        <f>-[58]StatisticDisc!DW15</f>
        <v>-207.3654492849999</v>
      </c>
      <c r="EA7" s="542">
        <f>-[58]StatisticDisc!DX15</f>
        <v>47.513306599999964</v>
      </c>
      <c r="EB7" s="542">
        <f>-[58]StatisticDisc!DY15</f>
        <v>-34.598578389999375</v>
      </c>
      <c r="EC7" s="542">
        <f>-[58]StatisticDisc!DZ15</f>
        <v>77.600483009999778</v>
      </c>
      <c r="ED7" s="542">
        <f>-[58]StatisticDisc!EA15</f>
        <v>-262.96361833000043</v>
      </c>
      <c r="EE7" s="542">
        <f>-[58]StatisticDisc!EB15</f>
        <v>-27.958952339999314</v>
      </c>
      <c r="EF7" s="542">
        <f>-[58]StatisticDisc!EC15</f>
        <v>-5.5769246400025168</v>
      </c>
      <c r="EG7" s="542">
        <f>-[58]StatisticDisc!ED15</f>
        <v>-22.497837729997173</v>
      </c>
      <c r="EH7" s="542">
        <f>-[58]StatisticDisc!EE15</f>
        <v>10.003912759998286</v>
      </c>
      <c r="EI7" s="542">
        <f>-[58]StatisticDisc!EF15</f>
        <v>28.174782970000763</v>
      </c>
      <c r="EJ7" s="542">
        <f>-[58]StatisticDisc!EG15</f>
        <v>155.49706313999855</v>
      </c>
      <c r="EK7" s="542">
        <f t="shared" ref="EK7:EK40" si="9">+SUM(DY7:EJ7)</f>
        <v>-203.56548250000128</v>
      </c>
      <c r="EL7" s="573"/>
      <c r="EM7" s="542">
        <f>-[58]StatisticDisc!EH15</f>
        <v>164.76403353000006</v>
      </c>
      <c r="EN7" s="542">
        <f>-[58]StatisticDisc!EI15</f>
        <v>-305.11806772000011</v>
      </c>
      <c r="EO7" s="542">
        <f>-[58]StatisticDisc!EJ15</f>
        <v>74.817819820000125</v>
      </c>
      <c r="EP7" s="542">
        <f>-[58]StatisticDisc!EK15</f>
        <v>7.9962995499990939</v>
      </c>
      <c r="EQ7" s="542">
        <f>-[58]StatisticDisc!EL15</f>
        <v>-83.55826492999978</v>
      </c>
      <c r="ER7" s="542">
        <f>-[58]StatisticDisc!EM15</f>
        <v>-113.35469889999928</v>
      </c>
      <c r="ES7" s="542">
        <f>-[58]StatisticDisc!EN15</f>
        <v>-28.703413900000953</v>
      </c>
      <c r="ET7" s="542">
        <f>-[58]StatisticDisc!EO15</f>
        <v>10.216150970000513</v>
      </c>
      <c r="EU7" s="542">
        <f>-[58]StatisticDisc!EP15</f>
        <v>87.748481769999557</v>
      </c>
      <c r="EV7" s="542">
        <f>-[58]StatisticDisc!EQ15</f>
        <v>13.971807400000159</v>
      </c>
      <c r="EW7" s="542">
        <f>-[58]StatisticDisc!ER15</f>
        <v>73.677729146667275</v>
      </c>
      <c r="EX7" s="542">
        <f>-[58]StatisticDisc!ES15</f>
        <v>147.78775524875812</v>
      </c>
      <c r="EY7" s="542">
        <f t="shared" ref="EY7:EY40" si="10">+SUM(EM7:EX7)</f>
        <v>50.245631985424779</v>
      </c>
      <c r="EZ7" s="573"/>
      <c r="FA7" s="542">
        <f>-[58]StatisticDisc!ET15</f>
        <v>-117.60657514161488</v>
      </c>
      <c r="FB7" s="542">
        <f>-[58]StatisticDisc!EU15</f>
        <v>-41.335916740351934</v>
      </c>
      <c r="FC7" s="542">
        <f>-[58]StatisticDisc!EV15</f>
        <v>68.410413991230996</v>
      </c>
      <c r="FD7" s="542">
        <f>-[58]StatisticDisc!EW15</f>
        <v>-14.730262630717618</v>
      </c>
      <c r="FE7" s="542">
        <f>-[58]StatisticDisc!EX15</f>
        <v>-116.10714053934248</v>
      </c>
      <c r="FF7" s="542">
        <f>-[58]StatisticDisc!EY15</f>
        <v>-94.624745205562192</v>
      </c>
      <c r="FG7" s="542">
        <f>-[58]StatisticDisc!EZ15</f>
        <v>-31.710387590820744</v>
      </c>
      <c r="FH7" s="542">
        <f>-[58]StatisticDisc!FA15</f>
        <v>0.68264668097577896</v>
      </c>
      <c r="FI7" s="542">
        <f>-[58]StatisticDisc!FB15</f>
        <v>55.517672401591085</v>
      </c>
      <c r="FJ7" s="542">
        <f>-[58]StatisticDisc!FC15</f>
        <v>25.05511621011749</v>
      </c>
      <c r="FK7" s="542">
        <f>-[58]StatisticDisc!FD15</f>
        <v>45.423761015958007</v>
      </c>
      <c r="FL7" s="542">
        <f>-[58]StatisticDisc!FE15</f>
        <v>282.98499718347182</v>
      </c>
      <c r="FM7" s="542">
        <f t="shared" ref="FM7:FM40" si="11">+SUM(FA7:FL7)</f>
        <v>61.959579634935324</v>
      </c>
    </row>
    <row r="8" spans="2:169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</row>
    <row r="9" spans="2:169" ht="15.75" x14ac:dyDescent="0.25">
      <c r="B9" s="689" t="s">
        <v>690</v>
      </c>
      <c r="C9" s="518">
        <f>+[65]Amortizaciones!S98</f>
        <v>18.801550010799996</v>
      </c>
      <c r="D9" s="518">
        <f>+[65]Amortizaciones!T98</f>
        <v>17.033376799199999</v>
      </c>
      <c r="E9" s="518">
        <f>+[65]Amortizaciones!U98</f>
        <v>17.43543511</v>
      </c>
      <c r="F9" s="518">
        <f>+[65]Amortizaciones!V98</f>
        <v>20.352373930000002</v>
      </c>
      <c r="G9" s="518">
        <f>+[65]Amortizaciones!W98</f>
        <v>17.800944950000002</v>
      </c>
      <c r="H9" s="518">
        <f>+[65]Amortizaciones!X98</f>
        <v>17.20645734</v>
      </c>
      <c r="I9" s="518">
        <f>+[65]Amortizaciones!Y98</f>
        <v>17.714749989999998</v>
      </c>
      <c r="J9" s="518">
        <f>+[65]Amortizaciones!Z98</f>
        <v>16.925024519999997</v>
      </c>
      <c r="K9" s="518">
        <f>+[65]Amortizaciones!AA98</f>
        <v>16.22596746</v>
      </c>
      <c r="L9" s="518">
        <f>+[65]Amortizaciones!AB98</f>
        <v>16.374414871799999</v>
      </c>
      <c r="M9" s="518">
        <f>+[65]Amortizaciones!AC98</f>
        <v>15.9975832325</v>
      </c>
      <c r="N9" s="518">
        <f>+[65]Amortizaciones!AD98</f>
        <v>15.416251300000001</v>
      </c>
      <c r="O9" s="518">
        <f t="shared" si="0"/>
        <v>207.28412951429999</v>
      </c>
      <c r="P9" s="519"/>
      <c r="Q9" s="518">
        <f>+[65]Amortizaciones!AE98</f>
        <v>17.117085386199999</v>
      </c>
      <c r="R9" s="518">
        <f>+[65]Amortizaciones!AF98</f>
        <v>15.944558499999999</v>
      </c>
      <c r="S9" s="518">
        <f>+[65]Amortizaciones!AG98</f>
        <v>16.076493960000001</v>
      </c>
      <c r="T9" s="518">
        <f>+[65]Amortizaciones!AH98</f>
        <v>16.169340126200002</v>
      </c>
      <c r="U9" s="518">
        <f>+[65]Amortizaciones!AI98</f>
        <v>16.063513090000001</v>
      </c>
      <c r="V9" s="518">
        <f>+[65]Amortizaciones!AJ98</f>
        <v>15.816527590000002</v>
      </c>
      <c r="W9" s="518">
        <f>+[65]Amortizaciones!AK98</f>
        <v>16.392499349999998</v>
      </c>
      <c r="X9" s="518">
        <f>+[65]Amortizaciones!AL98</f>
        <v>15.677315650000001</v>
      </c>
      <c r="Y9" s="518">
        <f>+[65]Amortizaciones!AM98</f>
        <v>16.319244139999999</v>
      </c>
      <c r="Z9" s="518">
        <f>+[65]Amortizaciones!AN98</f>
        <v>16.432561230000001</v>
      </c>
      <c r="AA9" s="518">
        <f>+[65]Amortizaciones!AO98</f>
        <v>15.928970359999999</v>
      </c>
      <c r="AB9" s="518">
        <f>+[65]Amortizaciones!AP98</f>
        <v>17.994720319999999</v>
      </c>
      <c r="AC9" s="518">
        <f t="shared" si="1"/>
        <v>195.9328297024</v>
      </c>
      <c r="AD9" s="519"/>
      <c r="AE9" s="518">
        <f>+[65]Amortizaciones!AQ98</f>
        <v>17.859998839999999</v>
      </c>
      <c r="AF9" s="518">
        <f>+[65]Amortizaciones!AR98</f>
        <v>16.472974350000001</v>
      </c>
      <c r="AG9" s="518">
        <f>+[65]Amortizaciones!AS98</f>
        <v>18.342600400000002</v>
      </c>
      <c r="AH9" s="518">
        <f>+[65]Amortizaciones!AT98</f>
        <v>17.584411940000003</v>
      </c>
      <c r="AI9" s="518">
        <f>+[65]Amortizaciones!AU98</f>
        <v>17.702584439999999</v>
      </c>
      <c r="AJ9" s="518">
        <f>+[65]Amortizaciones!AV98</f>
        <v>15.418773610000001</v>
      </c>
      <c r="AK9" s="518">
        <f>+[65]Amortizaciones!AW98</f>
        <v>15.37166317</v>
      </c>
      <c r="AL9" s="518">
        <f>+[65]Amortizaciones!AX98</f>
        <v>14.600352170000001</v>
      </c>
      <c r="AM9" s="518">
        <f>+[65]Amortizaciones!AY98</f>
        <v>15.532396050000001</v>
      </c>
      <c r="AN9" s="518">
        <f>+[65]Amortizaciones!AZ98</f>
        <v>15.716808329999997</v>
      </c>
      <c r="AO9" s="518">
        <f>+[65]Amortizaciones!BA98</f>
        <v>14.49082703</v>
      </c>
      <c r="AP9" s="518">
        <f>+[65]Amortizaciones!BB98</f>
        <v>15.057893400000001</v>
      </c>
      <c r="AQ9" s="518">
        <f t="shared" si="2"/>
        <v>194.15128372999999</v>
      </c>
      <c r="AR9" s="519"/>
      <c r="AS9" s="518">
        <f>+[65]Amortizaciones!BC98</f>
        <v>16.325386730000002</v>
      </c>
      <c r="AT9" s="518">
        <f>+[65]Amortizaciones!BD98</f>
        <v>14.86733093</v>
      </c>
      <c r="AU9" s="518">
        <f>+[65]Amortizaciones!BE98</f>
        <v>15.828271430000001</v>
      </c>
      <c r="AV9" s="518">
        <f>+[65]Amortizaciones!BF98</f>
        <v>13.541944229999999</v>
      </c>
      <c r="AW9" s="518">
        <f>+[65]Amortizaciones!BG98</f>
        <v>14.878581009999998</v>
      </c>
      <c r="AX9" s="518">
        <f>+[65]Amortizaciones!BH98</f>
        <v>15.259012</v>
      </c>
      <c r="AY9" s="518">
        <f>+[65]Amortizaciones!BI98</f>
        <v>15.180812659999999</v>
      </c>
      <c r="AZ9" s="518">
        <f>+[65]Amortizaciones!BJ98</f>
        <v>16.308584700000001</v>
      </c>
      <c r="BA9" s="518">
        <f>+[65]Amortizaciones!BK98</f>
        <v>12.783537469999999</v>
      </c>
      <c r="BB9" s="518">
        <f>+[65]Amortizaciones!BL98</f>
        <v>16.653671790000001</v>
      </c>
      <c r="BC9" s="518">
        <f>+[65]Amortizaciones!BM98</f>
        <v>12.915263409999998</v>
      </c>
      <c r="BD9" s="518">
        <f>+[65]Amortizaciones!BN98</f>
        <v>15.955811130000003</v>
      </c>
      <c r="BE9" s="518">
        <f t="shared" si="3"/>
        <v>180.49820749</v>
      </c>
      <c r="BF9" s="519"/>
      <c r="BG9" s="518">
        <f>+[65]Amortizaciones!BO98</f>
        <v>15.035752589999998</v>
      </c>
      <c r="BH9" s="518">
        <f>+[65]Amortizaciones!BP98</f>
        <v>12.55903264</v>
      </c>
      <c r="BI9" s="518">
        <f>+[65]Amortizaciones!BQ98</f>
        <v>16.34146763</v>
      </c>
      <c r="BJ9" s="518">
        <f>+[65]Amortizaciones!BR98</f>
        <v>14.188351689999999</v>
      </c>
      <c r="BK9" s="518">
        <f>+[65]Amortizaciones!BS98</f>
        <v>15.008102040000001</v>
      </c>
      <c r="BL9" s="518">
        <f>+[65]Amortizaciones!BT98</f>
        <v>14.38068839</v>
      </c>
      <c r="BM9" s="518">
        <f>+[65]Amortizaciones!BU98</f>
        <v>15.23005706</v>
      </c>
      <c r="BN9" s="518">
        <f>+[65]Amortizaciones!BV98</f>
        <v>14.22475936</v>
      </c>
      <c r="BO9" s="518">
        <f>+[65]Amortizaciones!BW98</f>
        <v>13.85456289</v>
      </c>
      <c r="BP9" s="518">
        <f>+[65]Amortizaciones!BX98</f>
        <v>14.493773190000001</v>
      </c>
      <c r="BQ9" s="518">
        <f>+[65]Amortizaciones!BY98</f>
        <v>14.032644780000002</v>
      </c>
      <c r="BR9" s="518">
        <f>+[65]Amortizaciones!BZ98</f>
        <v>14.206926170000003</v>
      </c>
      <c r="BS9" s="518">
        <f t="shared" si="4"/>
        <v>173.55611843000003</v>
      </c>
      <c r="BT9" s="519"/>
      <c r="BU9" s="518">
        <f>+[65]Amortizaciones!CA98</f>
        <v>14.770243280000003</v>
      </c>
      <c r="BV9" s="518">
        <f>+[65]Amortizaciones!CB98</f>
        <v>13.197069019999999</v>
      </c>
      <c r="BW9" s="518">
        <f>+[65]Amortizaciones!CC98</f>
        <v>14.399689700000001</v>
      </c>
      <c r="BX9" s="518">
        <f>+[65]Amortizaciones!CD98</f>
        <v>13.831173380000001</v>
      </c>
      <c r="BY9" s="518">
        <f>+[65]Amortizaciones!CE98</f>
        <v>16.956157350000002</v>
      </c>
      <c r="BZ9" s="518">
        <f>+[65]Amortizaciones!CF98</f>
        <v>15.502181219999999</v>
      </c>
      <c r="CA9" s="518">
        <f>+[65]Amortizaciones!CG98</f>
        <v>17.983409099999999</v>
      </c>
      <c r="CB9" s="518">
        <f>+[65]Amortizaciones!CH98</f>
        <v>15.739745070000001</v>
      </c>
      <c r="CC9" s="518">
        <f>+[65]Amortizaciones!CI98</f>
        <v>14.985110030000001</v>
      </c>
      <c r="CD9" s="518">
        <f>+[65]Amortizaciones!CJ98</f>
        <v>17.891367379999995</v>
      </c>
      <c r="CE9" s="518">
        <f>+[65]Amortizaciones!CK98</f>
        <v>16.162180840000001</v>
      </c>
      <c r="CF9" s="518">
        <f>+[65]Amortizaciones!CL98</f>
        <v>15.455272780000001</v>
      </c>
      <c r="CG9" s="518">
        <f t="shared" si="5"/>
        <v>186.87359914999999</v>
      </c>
      <c r="CH9" s="519"/>
      <c r="CI9" s="518">
        <f>+[65]Amortizaciones!CM98</f>
        <v>17.967826560000002</v>
      </c>
      <c r="CJ9" s="518">
        <f>+[65]Amortizaciones!CN98</f>
        <v>16.240583489999999</v>
      </c>
      <c r="CK9" s="518">
        <f>+[65]Amortizaciones!CO98</f>
        <v>15.912718799999999</v>
      </c>
      <c r="CL9" s="518">
        <f>+[65]Amortizaciones!CP98</f>
        <v>19.026483280000001</v>
      </c>
      <c r="CM9" s="518">
        <f>+[65]Amortizaciones!CQ98</f>
        <v>16.359664690000002</v>
      </c>
      <c r="CN9" s="518">
        <f>+[65]Amortizaciones!CR98</f>
        <v>16.331903669999999</v>
      </c>
      <c r="CO9" s="518">
        <f>+[65]Amortizaciones!CS98</f>
        <v>18.10340236</v>
      </c>
      <c r="CP9" s="518">
        <f>+[65]Amortizaciones!CT98</f>
        <v>16.449642609999998</v>
      </c>
      <c r="CQ9" s="518">
        <f>+[65]Amortizaciones!CU98</f>
        <v>16.67329707</v>
      </c>
      <c r="CR9" s="518">
        <f>+[65]Amortizaciones!CV98</f>
        <v>17.000011920000002</v>
      </c>
      <c r="CS9" s="518">
        <f>+[65]Amortizaciones!CW98</f>
        <v>15.807923319999999</v>
      </c>
      <c r="CT9" s="518">
        <f>+[65]Amortizaciones!CX98</f>
        <v>15.765720549999998</v>
      </c>
      <c r="CU9" s="518">
        <f t="shared" si="6"/>
        <v>201.63917831999998</v>
      </c>
      <c r="CV9" s="519"/>
      <c r="CW9" s="518">
        <f>+[65]Amortizaciones!CY98</f>
        <v>18.641863829999998</v>
      </c>
      <c r="CX9" s="518">
        <f>+[65]Amortizaciones!CZ98</f>
        <v>16.064016889999998</v>
      </c>
      <c r="CY9" s="518">
        <f>+[65]Amortizaciones!DA98</f>
        <v>16.373393660000001</v>
      </c>
      <c r="CZ9" s="518">
        <f>+[65]Amortizaciones!DB98</f>
        <v>4.5446996799999999</v>
      </c>
      <c r="DA9" s="518">
        <f>+[65]Amortizaciones!DC98</f>
        <v>4.0294813599999992</v>
      </c>
      <c r="DB9" s="518">
        <f>+[65]Amortizaciones!DD98</f>
        <v>4.1558465300000007</v>
      </c>
      <c r="DC9" s="518">
        <f>+[65]Amortizaciones!DE98</f>
        <v>16.481525529999999</v>
      </c>
      <c r="DD9" s="518">
        <f>+[65]Amortizaciones!DF98</f>
        <v>21.842356589999998</v>
      </c>
      <c r="DE9" s="518">
        <f>+[65]Amortizaciones!DG98</f>
        <v>45.621427499999996</v>
      </c>
      <c r="DF9" s="518">
        <f>+[65]Amortizaciones!DH98</f>
        <v>42.485586849999997</v>
      </c>
      <c r="DG9" s="518">
        <f>+[65]Amortizaciones!DI98</f>
        <v>44.843401350000001</v>
      </c>
      <c r="DH9" s="518">
        <f>+[65]Amortizaciones!DJ98</f>
        <v>31.6693694509</v>
      </c>
      <c r="DI9" s="518">
        <f t="shared" si="7"/>
        <v>266.75296922089996</v>
      </c>
      <c r="DJ9" s="519"/>
      <c r="DK9" s="518">
        <f>+[65]Amortizaciones!DK98</f>
        <v>26.2739368891</v>
      </c>
      <c r="DL9" s="518">
        <f>+[65]Amortizaciones!DL98</f>
        <v>48.799508770000003</v>
      </c>
      <c r="DM9" s="518">
        <f>+[65]Amortizaciones!DM98</f>
        <v>64.140396210000006</v>
      </c>
      <c r="DN9" s="518">
        <f>+[65]Amortizaciones!DN98</f>
        <v>22.049100420000002</v>
      </c>
      <c r="DO9" s="518">
        <f>+[65]Amortizaciones!DO98</f>
        <v>39.283183450000003</v>
      </c>
      <c r="DP9" s="518">
        <f>+[65]Amortizaciones!DP98</f>
        <v>64.87588642</v>
      </c>
      <c r="DQ9" s="518">
        <f>+[65]Amortizaciones!DQ98</f>
        <v>27.696987559999979</v>
      </c>
      <c r="DR9" s="518">
        <f>+[65]Amortizaciones!DR98</f>
        <v>15.422982319999999</v>
      </c>
      <c r="DS9" s="518">
        <f>+[65]Amortizaciones!DS98</f>
        <v>14.995783245600011</v>
      </c>
      <c r="DT9" s="518">
        <f>+[65]Amortizaciones!DT98</f>
        <v>14.456451810000001</v>
      </c>
      <c r="DU9" s="518">
        <f>+[65]Amortizaciones!DU98</f>
        <v>15.573108629999993</v>
      </c>
      <c r="DV9" s="518">
        <f>+[65]Amortizaciones!DV98</f>
        <v>13.912575319999998</v>
      </c>
      <c r="DW9" s="518">
        <f t="shared" si="8"/>
        <v>367.47990104469994</v>
      </c>
      <c r="DX9" s="519"/>
      <c r="DY9" s="518">
        <f>+[65]Amortizaciones!DW98</f>
        <v>17.16398611</v>
      </c>
      <c r="DZ9" s="518">
        <f>+[65]Amortizaciones!DX98</f>
        <v>13.302894239999999</v>
      </c>
      <c r="EA9" s="518">
        <f>+[65]Amortizaciones!DY98</f>
        <v>16.560216310000001</v>
      </c>
      <c r="EB9" s="518">
        <f>+[65]Amortizaciones!DZ98</f>
        <v>15.124554099999997</v>
      </c>
      <c r="EC9" s="518">
        <f>+[65]Amortizaciones!EA98</f>
        <v>16.10818038</v>
      </c>
      <c r="ED9" s="518">
        <f>+[65]Amortizaciones!EB98</f>
        <v>15.77316452</v>
      </c>
      <c r="EE9" s="518">
        <f>+[65]Amortizaciones!EC98</f>
        <v>15.161300620000002</v>
      </c>
      <c r="EF9" s="518">
        <f>+[65]Amortizaciones!ED98</f>
        <v>16.748777099999998</v>
      </c>
      <c r="EG9" s="518">
        <f>+[65]Amortizaciones!EE98</f>
        <v>22.070433430000001</v>
      </c>
      <c r="EH9" s="518">
        <f>+[65]Amortizaciones!EF98</f>
        <v>15.46655245</v>
      </c>
      <c r="EI9" s="518">
        <f>+[65]Amortizaciones!EG98</f>
        <v>16.434205379999998</v>
      </c>
      <c r="EJ9" s="518">
        <f>+[65]Amortizaciones!EH98</f>
        <v>16.297041969999999</v>
      </c>
      <c r="EK9" s="518">
        <f t="shared" si="9"/>
        <v>196.21130661000001</v>
      </c>
      <c r="EL9" s="519"/>
      <c r="EM9" s="518">
        <f>+[65]Amortizaciones!EI98</f>
        <v>18.991649730000002</v>
      </c>
      <c r="EN9" s="518">
        <f>+[65]Amortizaciones!EJ98</f>
        <v>16.333353150000001</v>
      </c>
      <c r="EO9" s="518">
        <f>+[65]Amortizaciones!EK98</f>
        <v>17.29453066</v>
      </c>
      <c r="EP9" s="518">
        <f>+[65]Amortizaciones!EL98</f>
        <v>14.549008369999999</v>
      </c>
      <c r="EQ9" s="518">
        <f>+[65]Amortizaciones!EM98</f>
        <v>19.25037541</v>
      </c>
      <c r="ER9" s="518">
        <f>+[65]Amortizaciones!EN98</f>
        <v>18.496548520000001</v>
      </c>
      <c r="ES9" s="518">
        <f>+[65]Amortizaciones!EO98</f>
        <v>16.931516620000004</v>
      </c>
      <c r="ET9" s="518">
        <f>+[65]Amortizaciones!EP98</f>
        <v>19.079911750000001</v>
      </c>
      <c r="EU9" s="518">
        <f>+[65]Amortizaciones!EQ98</f>
        <v>17.042660479999999</v>
      </c>
      <c r="EV9" s="518">
        <f>+[65]Amortizaciones!ER98</f>
        <v>18.557175259999998</v>
      </c>
      <c r="EW9" s="518">
        <f>+[65]Amortizaciones!ES98</f>
        <v>22.886833200000005</v>
      </c>
      <c r="EX9" s="518">
        <f>+[65]Amortizaciones!ET98</f>
        <v>18.901483280000001</v>
      </c>
      <c r="EY9" s="518">
        <f t="shared" si="10"/>
        <v>218.31504643000005</v>
      </c>
      <c r="EZ9" s="519"/>
      <c r="FA9" s="518">
        <f>+[65]Amortizaciones!EU98</f>
        <v>19.372386879999997</v>
      </c>
      <c r="FB9" s="518">
        <f>+[65]Amortizaciones!EV98</f>
        <v>121.28168790000001</v>
      </c>
      <c r="FC9" s="518">
        <f>+[65]Amortizaciones!EW98</f>
        <v>23.580530209999999</v>
      </c>
      <c r="FD9" s="518">
        <f>+[65]Amortizaciones!EX98</f>
        <v>55.475121779799998</v>
      </c>
      <c r="FE9" s="518">
        <f>+[65]Amortizaciones!EY98</f>
        <v>18.805877399999996</v>
      </c>
      <c r="FF9" s="518">
        <f>+[65]Amortizaciones!EZ98</f>
        <v>15.58585177</v>
      </c>
      <c r="FG9" s="518">
        <f>+[65]Amortizaciones!FA98</f>
        <v>27.007579349999997</v>
      </c>
      <c r="FH9" s="518">
        <f>+[65]Amortizaciones!FB98</f>
        <v>16.108691870000001</v>
      </c>
      <c r="FI9" s="518">
        <f>+[65]Amortizaciones!FC98</f>
        <v>15.936024349999999</v>
      </c>
      <c r="FJ9" s="518">
        <f>+[65]Amortizaciones!FD98</f>
        <v>22.889233519999998</v>
      </c>
      <c r="FK9" s="518">
        <f>+[65]Amortizaciones!FE98</f>
        <v>16.773086030000002</v>
      </c>
      <c r="FL9" s="518">
        <f>+[65]Amortizaciones!FF98</f>
        <v>15.50452202</v>
      </c>
      <c r="FM9" s="518">
        <f t="shared" si="11"/>
        <v>368.32059307980006</v>
      </c>
    </row>
    <row r="10" spans="2:169" ht="15.75" x14ac:dyDescent="0.25">
      <c r="B10" s="689" t="s">
        <v>43</v>
      </c>
      <c r="C10" s="518">
        <f t="shared" ref="C10:N10" si="24">+SUM(C11:C15)</f>
        <v>3.1976067300000004</v>
      </c>
      <c r="D10" s="518">
        <f t="shared" si="24"/>
        <v>1.13123229</v>
      </c>
      <c r="E10" s="518">
        <f t="shared" si="24"/>
        <v>4.8682463799999995</v>
      </c>
      <c r="F10" s="518">
        <f t="shared" si="24"/>
        <v>1.4288659499999998</v>
      </c>
      <c r="G10" s="518">
        <f t="shared" si="24"/>
        <v>1.125</v>
      </c>
      <c r="H10" s="518">
        <f t="shared" si="24"/>
        <v>1.8690951199999999</v>
      </c>
      <c r="I10" s="518">
        <f t="shared" si="24"/>
        <v>2.6733997200000004</v>
      </c>
      <c r="J10" s="518">
        <f t="shared" si="24"/>
        <v>1.1312320900000001</v>
      </c>
      <c r="K10" s="518">
        <f t="shared" si="24"/>
        <v>4.4905129300000004</v>
      </c>
      <c r="L10" s="518">
        <f t="shared" si="24"/>
        <v>1.4288659499999998</v>
      </c>
      <c r="M10" s="518">
        <f t="shared" si="24"/>
        <v>1.125</v>
      </c>
      <c r="N10" s="518">
        <f t="shared" si="24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5">+SUM(R11:R15)</f>
        <v>2.8621454599999998</v>
      </c>
      <c r="S10" s="518">
        <f t="shared" si="25"/>
        <v>2.5681250000000002</v>
      </c>
      <c r="T10" s="518">
        <f t="shared" si="25"/>
        <v>1.4288659499999998</v>
      </c>
      <c r="U10" s="518">
        <f t="shared" si="25"/>
        <v>1.125</v>
      </c>
      <c r="V10" s="518">
        <f t="shared" si="25"/>
        <v>1.9465949600000001</v>
      </c>
      <c r="W10" s="518">
        <f t="shared" si="25"/>
        <v>6.0611894500000014</v>
      </c>
      <c r="X10" s="518">
        <f t="shared" si="25"/>
        <v>3.4200091499999998</v>
      </c>
      <c r="Y10" s="518">
        <f t="shared" si="25"/>
        <v>7.2133552599999993</v>
      </c>
      <c r="Z10" s="518">
        <f t="shared" si="25"/>
        <v>1.4288659499999998</v>
      </c>
      <c r="AA10" s="518">
        <f t="shared" si="25"/>
        <v>1.125</v>
      </c>
      <c r="AB10" s="518">
        <f t="shared" si="25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6">+SUM(AF11:AF15)</f>
        <v>2.57487062</v>
      </c>
      <c r="AG10" s="518">
        <f t="shared" si="26"/>
        <v>7.4398176599999992</v>
      </c>
      <c r="AH10" s="518">
        <f t="shared" si="26"/>
        <v>1.4288659499999998</v>
      </c>
      <c r="AI10" s="518">
        <f t="shared" si="26"/>
        <v>1.125</v>
      </c>
      <c r="AJ10" s="518">
        <f t="shared" si="26"/>
        <v>3.85236395</v>
      </c>
      <c r="AK10" s="518">
        <f t="shared" si="26"/>
        <v>6.0508554500000011</v>
      </c>
      <c r="AL10" s="518">
        <f t="shared" si="26"/>
        <v>2.57487062</v>
      </c>
      <c r="AM10" s="518">
        <f t="shared" si="26"/>
        <v>7.4398176599999992</v>
      </c>
      <c r="AN10" s="518">
        <f t="shared" si="26"/>
        <v>1.4288659499999998</v>
      </c>
      <c r="AO10" s="518">
        <f t="shared" si="26"/>
        <v>1.125</v>
      </c>
      <c r="AP10" s="518">
        <f t="shared" si="26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7">+SUM(AT11:AT15)</f>
        <v>5.4980546199999996</v>
      </c>
      <c r="AU10" s="518">
        <f t="shared" si="27"/>
        <v>7.4398176599999992</v>
      </c>
      <c r="AV10" s="518">
        <f t="shared" si="27"/>
        <v>1.4288659499999998</v>
      </c>
      <c r="AW10" s="518">
        <f t="shared" si="27"/>
        <v>1.125</v>
      </c>
      <c r="AX10" s="518">
        <f t="shared" si="27"/>
        <v>2.8756697599999996</v>
      </c>
      <c r="AY10" s="518">
        <f t="shared" si="27"/>
        <v>7.4998845799999998</v>
      </c>
      <c r="AZ10" s="518">
        <f t="shared" si="27"/>
        <v>5.4979226199999998</v>
      </c>
      <c r="BA10" s="518">
        <f t="shared" si="27"/>
        <v>4.8716926599999999</v>
      </c>
      <c r="BB10" s="518">
        <f t="shared" si="27"/>
        <v>1.4288659499999998</v>
      </c>
      <c r="BC10" s="518">
        <f t="shared" si="27"/>
        <v>1.125</v>
      </c>
      <c r="BD10" s="518">
        <f t="shared" si="27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8">+SUM(BH11:BH15)</f>
        <v>2.57487062</v>
      </c>
      <c r="BI10" s="518">
        <f t="shared" si="28"/>
        <v>7.7933522599999989</v>
      </c>
      <c r="BJ10" s="518">
        <f t="shared" si="28"/>
        <v>1.4288659499999998</v>
      </c>
      <c r="BK10" s="518">
        <f t="shared" si="28"/>
        <v>2.0917182800000003</v>
      </c>
      <c r="BL10" s="518">
        <f t="shared" si="28"/>
        <v>2.8756697599999996</v>
      </c>
      <c r="BM10" s="518">
        <f t="shared" si="28"/>
        <v>7.4998845799999998</v>
      </c>
      <c r="BN10" s="518">
        <f t="shared" si="28"/>
        <v>5.5006194199999996</v>
      </c>
      <c r="BO10" s="518">
        <f t="shared" si="28"/>
        <v>4.8716927300000004</v>
      </c>
      <c r="BP10" s="518">
        <f t="shared" si="28"/>
        <v>1.4288659499999998</v>
      </c>
      <c r="BQ10" s="518">
        <f t="shared" si="28"/>
        <v>2.0917182899999998</v>
      </c>
      <c r="BR10" s="518">
        <f t="shared" si="28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9">+SUM(BV11:BV15)</f>
        <v>5.5030090199999995</v>
      </c>
      <c r="BW10" s="518">
        <f t="shared" si="29"/>
        <v>4.0495780400000001</v>
      </c>
      <c r="BX10" s="518">
        <f t="shared" si="29"/>
        <v>1.4288659499999998</v>
      </c>
      <c r="BY10" s="518">
        <f t="shared" si="29"/>
        <v>4.726093283</v>
      </c>
      <c r="BZ10" s="518">
        <f t="shared" si="29"/>
        <v>4.2052379559999995</v>
      </c>
      <c r="CA10" s="518">
        <f t="shared" si="29"/>
        <v>7.5465825830000011</v>
      </c>
      <c r="CB10" s="518">
        <f t="shared" si="29"/>
        <v>6.4011006699999999</v>
      </c>
      <c r="CC10" s="518">
        <f t="shared" si="29"/>
        <v>4.7907028700000005</v>
      </c>
      <c r="CD10" s="518">
        <f t="shared" si="29"/>
        <v>1.4288659499999998</v>
      </c>
      <c r="CE10" s="518">
        <f t="shared" si="29"/>
        <v>5.2060932900000001</v>
      </c>
      <c r="CF10" s="518">
        <f t="shared" si="29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0">+SUM(CJ11:CJ15)</f>
        <v>6.7917980999999994</v>
      </c>
      <c r="CK10" s="518">
        <f t="shared" si="30"/>
        <v>5.3179494799999993</v>
      </c>
      <c r="CL10" s="518">
        <f t="shared" si="30"/>
        <v>4.3861355699999995</v>
      </c>
      <c r="CM10" s="518">
        <f t="shared" si="30"/>
        <v>5.5400332799999994</v>
      </c>
      <c r="CN10" s="518">
        <f t="shared" si="30"/>
        <v>4.1648823300000002</v>
      </c>
      <c r="CO10" s="518">
        <f t="shared" si="30"/>
        <v>7.4998845830000009</v>
      </c>
      <c r="CP10" s="518">
        <f t="shared" si="30"/>
        <v>7.1115259799999997</v>
      </c>
      <c r="CQ10" s="518">
        <f t="shared" si="30"/>
        <v>5.3588884100000005</v>
      </c>
      <c r="CR10" s="518">
        <f t="shared" si="30"/>
        <v>4.3861356599999999</v>
      </c>
      <c r="CS10" s="518">
        <f t="shared" si="30"/>
        <v>5.6758862299999997</v>
      </c>
      <c r="CT10" s="518">
        <f t="shared" si="30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1">+SUM(CX11:CX15)</f>
        <v>7.1115259799999997</v>
      </c>
      <c r="CY10" s="518">
        <f t="shared" si="31"/>
        <v>5.3916149500000001</v>
      </c>
      <c r="CZ10" s="518">
        <f t="shared" si="31"/>
        <v>5.9220242299999999</v>
      </c>
      <c r="DA10" s="518">
        <f t="shared" si="31"/>
        <v>5.6758862299999997</v>
      </c>
      <c r="DB10" s="518">
        <f t="shared" si="31"/>
        <v>4.14342407</v>
      </c>
      <c r="DC10" s="518">
        <f t="shared" si="31"/>
        <v>7.5450225830000006</v>
      </c>
      <c r="DD10" s="518">
        <f t="shared" si="31"/>
        <v>7.1115259799999997</v>
      </c>
      <c r="DE10" s="518">
        <f t="shared" si="31"/>
        <v>5.3916149500000001</v>
      </c>
      <c r="DF10" s="518">
        <f t="shared" si="31"/>
        <v>6.0835951800000005</v>
      </c>
      <c r="DG10" s="518">
        <f t="shared" si="31"/>
        <v>9.3122498700000005</v>
      </c>
      <c r="DH10" s="518">
        <f t="shared" si="31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2">+SUM(DL11:DL15)</f>
        <v>7.8834975400000005</v>
      </c>
      <c r="DM10" s="518">
        <f t="shared" si="32"/>
        <v>8.7585515799999989</v>
      </c>
      <c r="DN10" s="518">
        <f t="shared" si="32"/>
        <v>6.3968049699999998</v>
      </c>
      <c r="DO10" s="518">
        <f t="shared" si="32"/>
        <v>9.9870604800000002</v>
      </c>
      <c r="DP10" s="518">
        <f t="shared" si="32"/>
        <v>4.2710675999999994</v>
      </c>
      <c r="DQ10" s="518">
        <f t="shared" si="32"/>
        <v>7.4998845830000009</v>
      </c>
      <c r="DR10" s="518">
        <f t="shared" si="32"/>
        <v>7.9199037899999993</v>
      </c>
      <c r="DS10" s="518">
        <f t="shared" si="32"/>
        <v>8.9152434199999995</v>
      </c>
      <c r="DT10" s="518">
        <f t="shared" si="32"/>
        <v>6.3968049700000007</v>
      </c>
      <c r="DU10" s="518">
        <f t="shared" si="32"/>
        <v>10.00661081</v>
      </c>
      <c r="DV10" s="518">
        <f t="shared" si="32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3">+SUM(DZ11:DZ15)</f>
        <v>7.9198861399999991</v>
      </c>
      <c r="EA10" s="518">
        <f t="shared" si="33"/>
        <v>8.9152434199999995</v>
      </c>
      <c r="EB10" s="518">
        <f t="shared" si="33"/>
        <v>6.3968049700000007</v>
      </c>
      <c r="EC10" s="518">
        <f t="shared" si="33"/>
        <v>10.00661081</v>
      </c>
      <c r="ED10" s="518">
        <f t="shared" si="33"/>
        <v>4.1012811599999992</v>
      </c>
      <c r="EE10" s="518">
        <f t="shared" si="33"/>
        <v>7.4998846400000003</v>
      </c>
      <c r="EF10" s="518">
        <f t="shared" si="33"/>
        <v>7.9321291499999997</v>
      </c>
      <c r="EG10" s="518">
        <f t="shared" si="33"/>
        <v>6.0573395200000002</v>
      </c>
      <c r="EH10" s="518">
        <f t="shared" si="33"/>
        <v>6.3968049700000007</v>
      </c>
      <c r="EI10" s="518">
        <f t="shared" si="33"/>
        <v>13.8176556</v>
      </c>
      <c r="EJ10" s="518">
        <f t="shared" si="33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4">+SUM(EN11:EN15)</f>
        <v>7.2314020799999996</v>
      </c>
      <c r="EO10" s="518">
        <f t="shared" si="34"/>
        <v>6.8092897600000004</v>
      </c>
      <c r="EP10" s="518">
        <f t="shared" si="34"/>
        <v>6.3968049700000007</v>
      </c>
      <c r="EQ10" s="518">
        <f t="shared" si="34"/>
        <v>13.037483180000001</v>
      </c>
      <c r="ER10" s="518">
        <f t="shared" si="34"/>
        <v>11.194375540000001</v>
      </c>
      <c r="ES10" s="518">
        <f t="shared" si="34"/>
        <v>0</v>
      </c>
      <c r="ET10" s="518">
        <f t="shared" si="34"/>
        <v>8.0268369199999992</v>
      </c>
      <c r="EU10" s="518">
        <f t="shared" si="34"/>
        <v>6.0573395200000002</v>
      </c>
      <c r="EV10" s="518">
        <f t="shared" si="34"/>
        <v>6.3968049700000007</v>
      </c>
      <c r="EW10" s="518">
        <f t="shared" si="34"/>
        <v>13.050254580000001</v>
      </c>
      <c r="EX10" s="518">
        <f t="shared" si="34"/>
        <v>6.9613655899999998</v>
      </c>
      <c r="EY10" s="518">
        <f t="shared" si="10"/>
        <v>85.205570860000009</v>
      </c>
      <c r="EZ10" s="519"/>
      <c r="FA10" s="518">
        <f t="shared" ref="FA10:FL10" si="35">+SUM(FA11:FA15)</f>
        <v>4.2111941000000002</v>
      </c>
      <c r="FB10" s="518">
        <f t="shared" si="35"/>
        <v>3.37030546</v>
      </c>
      <c r="FC10" s="518">
        <f t="shared" si="35"/>
        <v>6.8254653699999999</v>
      </c>
      <c r="FD10" s="518">
        <f t="shared" si="35"/>
        <v>8.1745864300000015</v>
      </c>
      <c r="FE10" s="518">
        <f t="shared" si="35"/>
        <v>14.77417513</v>
      </c>
      <c r="FF10" s="518">
        <f t="shared" si="35"/>
        <v>6.9388962899999989</v>
      </c>
      <c r="FG10" s="518">
        <f t="shared" si="35"/>
        <v>4.1665512500000004</v>
      </c>
      <c r="FH10" s="518">
        <f t="shared" si="35"/>
        <v>1.0311586699999999</v>
      </c>
      <c r="FI10" s="518">
        <f t="shared" si="35"/>
        <v>8.6678509300000002</v>
      </c>
      <c r="FJ10" s="518">
        <f t="shared" si="35"/>
        <v>6.3968049700000007</v>
      </c>
      <c r="FK10" s="518">
        <f t="shared" si="35"/>
        <v>15.492925140000002</v>
      </c>
      <c r="FL10" s="518">
        <f t="shared" si="35"/>
        <v>6.8514926299999992</v>
      </c>
      <c r="FM10" s="518">
        <f t="shared" si="11"/>
        <v>86.901406369999989</v>
      </c>
    </row>
    <row r="11" spans="2:169" ht="15.75" x14ac:dyDescent="0.25">
      <c r="B11" s="695" t="s">
        <v>680</v>
      </c>
      <c r="C11" s="518">
        <f>+[60]GADS!Q24</f>
        <v>2.6733997200000004</v>
      </c>
      <c r="D11" s="518">
        <f>+[60]GADS!R24</f>
        <v>1.13123229</v>
      </c>
      <c r="E11" s="518">
        <f>+[60]GADS!S24</f>
        <v>4.0461317599999997</v>
      </c>
      <c r="F11" s="518">
        <f>+[60]GADS!T24</f>
        <v>1.4288659499999998</v>
      </c>
      <c r="G11" s="518">
        <f>+[60]GADS!U24</f>
        <v>1.125</v>
      </c>
      <c r="H11" s="518">
        <f>+[60]GADS!V24</f>
        <v>1.81547792</v>
      </c>
      <c r="I11" s="518">
        <f>+[60]GADS!W24</f>
        <v>2.6733997200000004</v>
      </c>
      <c r="J11" s="518">
        <f>+[60]GADS!X24</f>
        <v>1.1312320900000001</v>
      </c>
      <c r="K11" s="518">
        <f>+[60]GADS!Y24</f>
        <v>3.6683983100000002</v>
      </c>
      <c r="L11" s="518">
        <f>+[60]GADS!Z24</f>
        <v>1.4288659499999998</v>
      </c>
      <c r="M11" s="518">
        <f>+[60]GADS!AA24</f>
        <v>1.125</v>
      </c>
      <c r="N11" s="518">
        <f>+[60]GADS!AB24</f>
        <v>1.8488565299999999</v>
      </c>
      <c r="O11" s="518">
        <f t="shared" si="0"/>
        <v>24.09586024</v>
      </c>
      <c r="P11" s="519"/>
      <c r="Q11" s="518">
        <f>+[60]GADS!AC24</f>
        <v>6.0067330500000011</v>
      </c>
      <c r="R11" s="518">
        <f>+[60]GADS!AD24</f>
        <v>2.04003084</v>
      </c>
      <c r="S11" s="518">
        <f>+[60]GADS!AE24</f>
        <v>2.5681250000000002</v>
      </c>
      <c r="T11" s="518">
        <f>+[60]GADS!AF24</f>
        <v>1.4288659499999998</v>
      </c>
      <c r="U11" s="518">
        <f>+[60]GADS!AG24</f>
        <v>1.125</v>
      </c>
      <c r="V11" s="518">
        <f>+[60]GADS!AH24</f>
        <v>1.9465949600000001</v>
      </c>
      <c r="W11" s="518">
        <f>+[60]GADS!AI24</f>
        <v>6.0067330500000011</v>
      </c>
      <c r="X11" s="518">
        <f>+[60]GADS!AJ24</f>
        <v>3.4200091499999998</v>
      </c>
      <c r="Y11" s="518">
        <f>+[60]GADS!AK24</f>
        <v>6.3912406399999995</v>
      </c>
      <c r="Z11" s="518">
        <f>+[60]GADS!AL24</f>
        <v>1.4288659499999998</v>
      </c>
      <c r="AA11" s="518">
        <f>+[60]GADS!AM24</f>
        <v>1.125</v>
      </c>
      <c r="AB11" s="518">
        <f>+[60]GADS!AN24</f>
        <v>3.7044811000000002</v>
      </c>
      <c r="AC11" s="518">
        <f t="shared" si="1"/>
        <v>37.191679690000008</v>
      </c>
      <c r="AD11" s="519"/>
      <c r="AE11" s="518">
        <f>+[60]GADS!AO24</f>
        <v>6.0067330500000011</v>
      </c>
      <c r="AF11" s="518">
        <f>+[60]GADS!AP24</f>
        <v>2.57487062</v>
      </c>
      <c r="AG11" s="518">
        <f>+[60]GADS!AQ24</f>
        <v>6.6177030399999994</v>
      </c>
      <c r="AH11" s="518">
        <f>+[60]GADS!AR24</f>
        <v>1.4288659499999998</v>
      </c>
      <c r="AI11" s="518">
        <f>+[60]GADS!AS24</f>
        <v>1.125</v>
      </c>
      <c r="AJ11" s="518">
        <f>+[60]GADS!AT24</f>
        <v>3.85236395</v>
      </c>
      <c r="AK11" s="518">
        <f>+[60]GADS!AU24</f>
        <v>6.0067330500000011</v>
      </c>
      <c r="AL11" s="518">
        <f>+[60]GADS!AV24</f>
        <v>2.57487062</v>
      </c>
      <c r="AM11" s="518">
        <f>+[60]GADS!AW24</f>
        <v>6.6177030399999994</v>
      </c>
      <c r="AN11" s="518">
        <f>+[60]GADS!AX24</f>
        <v>1.4288659499999998</v>
      </c>
      <c r="AO11" s="518">
        <f>+[60]GADS!AY24</f>
        <v>1.125</v>
      </c>
      <c r="AP11" s="518">
        <f>+[60]GADS!AZ24</f>
        <v>3.99311756</v>
      </c>
      <c r="AQ11" s="518">
        <f t="shared" si="2"/>
        <v>43.351826830000007</v>
      </c>
      <c r="AR11" s="519"/>
      <c r="AS11" s="518">
        <f>+[60]GADS!BA24</f>
        <v>10.173284379999998</v>
      </c>
      <c r="AT11" s="518">
        <f>+[60]GADS!BB24</f>
        <v>5.4536206199999997</v>
      </c>
      <c r="AU11" s="518">
        <f>+[60]GADS!BC24</f>
        <v>6.6177030399999994</v>
      </c>
      <c r="AV11" s="518">
        <f>+[60]GADS!BD24</f>
        <v>1.4288659499999998</v>
      </c>
      <c r="AW11" s="518">
        <f>+[60]GADS!BE24</f>
        <v>1.125</v>
      </c>
      <c r="AX11" s="518">
        <f>+[60]GADS!BF24</f>
        <v>2.8756697599999996</v>
      </c>
      <c r="AY11" s="518">
        <f>+[60]GADS!BG24</f>
        <v>7.4998845799999998</v>
      </c>
      <c r="AZ11" s="518">
        <f>+[60]GADS!BH24</f>
        <v>5.4536206199999997</v>
      </c>
      <c r="BA11" s="518">
        <f>+[60]GADS!BI24</f>
        <v>4.0495780400000001</v>
      </c>
      <c r="BB11" s="518">
        <f>+[60]GADS!BJ24</f>
        <v>1.4288659499999998</v>
      </c>
      <c r="BC11" s="518">
        <f>+[60]GADS!BK24</f>
        <v>1.125</v>
      </c>
      <c r="BD11" s="518">
        <f>+[60]GADS!BL24</f>
        <v>2.8756697599999996</v>
      </c>
      <c r="BE11" s="518">
        <f t="shared" si="3"/>
        <v>50.106762700000004</v>
      </c>
      <c r="BF11" s="519"/>
      <c r="BG11" s="518">
        <f>+[60]GADS!BM24</f>
        <v>7.4998845799999998</v>
      </c>
      <c r="BH11" s="518">
        <f>+[60]GADS!BN24</f>
        <v>2.57487062</v>
      </c>
      <c r="BI11" s="518">
        <f>+[60]GADS!BO24</f>
        <v>6.9283280399999994</v>
      </c>
      <c r="BJ11" s="518">
        <f>+[60]GADS!BP24</f>
        <v>1.4288659499999998</v>
      </c>
      <c r="BK11" s="518">
        <f>+[60]GADS!BQ24</f>
        <v>2.0917182800000003</v>
      </c>
      <c r="BL11" s="518">
        <f>+[60]GADS!BR24</f>
        <v>2.8756697599999996</v>
      </c>
      <c r="BM11" s="518">
        <f>+[60]GADS!BS24</f>
        <v>7.4998845799999998</v>
      </c>
      <c r="BN11" s="518">
        <f>+[60]GADS!BT24</f>
        <v>5.4536206199999997</v>
      </c>
      <c r="BO11" s="518">
        <f>+[60]GADS!BU24</f>
        <v>4.0495780400000001</v>
      </c>
      <c r="BP11" s="518">
        <f>+[60]GADS!BV24</f>
        <v>1.4288659499999998</v>
      </c>
      <c r="BQ11" s="518">
        <f>+[60]GADS!BW24</f>
        <v>2.0917182899999998</v>
      </c>
      <c r="BR11" s="518">
        <f>+[60]GADS!BX24</f>
        <v>2.9034475299999998</v>
      </c>
      <c r="BS11" s="518">
        <f t="shared" si="4"/>
        <v>46.826452240000009</v>
      </c>
      <c r="BT11" s="519"/>
      <c r="BU11" s="518">
        <f>+[60]GADS!BY24</f>
        <v>7.4998845799999998</v>
      </c>
      <c r="BV11" s="518">
        <f>+[60]GADS!BZ24</f>
        <v>5.4536206199999997</v>
      </c>
      <c r="BW11" s="518">
        <f>+[60]GADS!CA24</f>
        <v>4.0495780400000001</v>
      </c>
      <c r="BX11" s="518">
        <f>+[60]GADS!CB24</f>
        <v>1.4288659499999998</v>
      </c>
      <c r="BY11" s="518">
        <f>+[60]GADS!CC24</f>
        <v>4.726093283</v>
      </c>
      <c r="BZ11" s="518">
        <f>+[60]GADS!CD24</f>
        <v>2.9034475299999998</v>
      </c>
      <c r="CA11" s="518">
        <f>+[60]GADS!CE24</f>
        <v>7.4998845830000009</v>
      </c>
      <c r="CB11" s="518">
        <f>+[60]GADS!CF24</f>
        <v>6.4011006699999999</v>
      </c>
      <c r="CC11" s="518">
        <f>+[60]GADS!CG24</f>
        <v>4.7907028700000005</v>
      </c>
      <c r="CD11" s="518">
        <f>+[60]GADS!CH24</f>
        <v>1.4288659499999998</v>
      </c>
      <c r="CE11" s="518">
        <f>+[60]GADS!CI24</f>
        <v>5.2060932900000001</v>
      </c>
      <c r="CF11" s="518">
        <f>+[60]GADS!CJ24</f>
        <v>2.9034475299999998</v>
      </c>
      <c r="CG11" s="518">
        <f t="shared" si="5"/>
        <v>54.291584895999996</v>
      </c>
      <c r="CH11" s="519"/>
      <c r="CI11" s="518">
        <f>+[60]GADS!CK24</f>
        <v>7.4998845830000009</v>
      </c>
      <c r="CJ11" s="518">
        <f>+[60]GADS!CL24</f>
        <v>6.7917980999999994</v>
      </c>
      <c r="CK11" s="518">
        <f>+[60]GADS!CM24</f>
        <v>5.3179494799999993</v>
      </c>
      <c r="CL11" s="518">
        <f>+[60]GADS!CN24</f>
        <v>4.3861355699999995</v>
      </c>
      <c r="CM11" s="518">
        <f>+[60]GADS!CO24</f>
        <v>5.5400332799999994</v>
      </c>
      <c r="CN11" s="518">
        <f>+[60]GADS!CP24</f>
        <v>2.9034475299999998</v>
      </c>
      <c r="CO11" s="518">
        <f>+[60]GADS!CQ24</f>
        <v>7.4998845830000009</v>
      </c>
      <c r="CP11" s="518">
        <f>+[60]GADS!CR24</f>
        <v>7.1115259799999997</v>
      </c>
      <c r="CQ11" s="518">
        <f>+[60]GADS!CS24</f>
        <v>5.3588884100000005</v>
      </c>
      <c r="CR11" s="518">
        <f>+[60]GADS!CT24</f>
        <v>4.3861356599999999</v>
      </c>
      <c r="CS11" s="518">
        <f>+[60]GADS!CU24</f>
        <v>5.6758862299999997</v>
      </c>
      <c r="CT11" s="518">
        <f>+[60]GADS!CV24</f>
        <v>2.9034475299999998</v>
      </c>
      <c r="CU11" s="518">
        <f t="shared" si="6"/>
        <v>65.375016935999994</v>
      </c>
      <c r="CV11" s="519"/>
      <c r="CW11" s="518">
        <f>+[60]GADS!CW24</f>
        <v>7.4998845799999998</v>
      </c>
      <c r="CX11" s="518">
        <f>+[60]GADS!CX24</f>
        <v>7.1115259799999997</v>
      </c>
      <c r="CY11" s="518">
        <f>+[60]GADS!CY24</f>
        <v>5.3916149500000001</v>
      </c>
      <c r="CZ11" s="518">
        <f>+[60]GADS!CZ24</f>
        <v>5.9220242299999999</v>
      </c>
      <c r="DA11" s="518">
        <f>+[60]GADS!DA24</f>
        <v>5.6758862299999997</v>
      </c>
      <c r="DB11" s="518">
        <f>+[60]GADS!DB24</f>
        <v>2.9034475299999998</v>
      </c>
      <c r="DC11" s="518">
        <f>+[60]GADS!DC24</f>
        <v>7.4998845830000009</v>
      </c>
      <c r="DD11" s="518">
        <f>+[60]GADS!DD24</f>
        <v>7.1115259799999997</v>
      </c>
      <c r="DE11" s="518">
        <f>+[60]GADS!DE24</f>
        <v>5.3916149500000001</v>
      </c>
      <c r="DF11" s="518">
        <f>+[60]GADS!DF24</f>
        <v>6.0835951800000005</v>
      </c>
      <c r="DG11" s="518">
        <f>+[60]GADS!DG24</f>
        <v>9.3122498700000005</v>
      </c>
      <c r="DH11" s="518">
        <f>+[60]GADS!DH24</f>
        <v>2.9034475299999998</v>
      </c>
      <c r="DI11" s="518">
        <f t="shared" si="7"/>
        <v>72.806701592999985</v>
      </c>
      <c r="DJ11" s="519"/>
      <c r="DK11" s="518">
        <f>+[60]GADS!DI24</f>
        <v>7.4998845799999998</v>
      </c>
      <c r="DL11" s="518">
        <f>+[60]GADS!DJ24</f>
        <v>7.8834975400000005</v>
      </c>
      <c r="DM11" s="518">
        <f>+[60]GADS!DK24</f>
        <v>8.7585515799999989</v>
      </c>
      <c r="DN11" s="518">
        <f>+[60]GADS!DL24</f>
        <v>6.3968049699999998</v>
      </c>
      <c r="DO11" s="518">
        <f>+[60]GADS!DM24</f>
        <v>9.9870604800000002</v>
      </c>
      <c r="DP11" s="518">
        <f>+[60]GADS!DN24</f>
        <v>2.9034475299999998</v>
      </c>
      <c r="DQ11" s="518">
        <f>+[60]GADS!DO24</f>
        <v>7.4998845830000009</v>
      </c>
      <c r="DR11" s="518">
        <f>+[60]GADS!DP24</f>
        <v>7.9199037899999993</v>
      </c>
      <c r="DS11" s="518">
        <f>+[60]GADS!DQ24</f>
        <v>8.9152434199999995</v>
      </c>
      <c r="DT11" s="518">
        <f>+[60]GADS!DR24</f>
        <v>6.3968049700000007</v>
      </c>
      <c r="DU11" s="518">
        <f>+[60]GADS!DS24</f>
        <v>10.00661081</v>
      </c>
      <c r="DV11" s="518">
        <f>+[60]GADS!DT24</f>
        <v>2.9034475299999998</v>
      </c>
      <c r="DW11" s="518">
        <f t="shared" si="8"/>
        <v>87.071141783000002</v>
      </c>
      <c r="DX11" s="519"/>
      <c r="DY11" s="518">
        <f>+[60]GADS!DU24</f>
        <v>7.4998845830000009</v>
      </c>
      <c r="DZ11" s="518">
        <f>+[60]GADS!DV24</f>
        <v>7.9198861399999991</v>
      </c>
      <c r="EA11" s="518">
        <f>+[60]GADS!DW24</f>
        <v>8.9152434199999995</v>
      </c>
      <c r="EB11" s="518">
        <f>+[60]GADS!DX24</f>
        <v>6.3968049700000007</v>
      </c>
      <c r="EC11" s="518">
        <f>+[60]GADS!DY24</f>
        <v>10.00661081</v>
      </c>
      <c r="ED11" s="518">
        <f>+[60]GADS!DZ24</f>
        <v>2.9034475299999998</v>
      </c>
      <c r="EE11" s="518">
        <f>+[60]GADS!EA24</f>
        <v>7.4998846400000003</v>
      </c>
      <c r="EF11" s="518">
        <f>+[60]GADS!EB24</f>
        <v>7.9321291499999997</v>
      </c>
      <c r="EG11" s="518">
        <f>+[60]GADS!EC24</f>
        <v>6.0573395200000002</v>
      </c>
      <c r="EH11" s="518">
        <f>+[60]GADS!ED24</f>
        <v>6.3968049700000007</v>
      </c>
      <c r="EI11" s="518">
        <f>+[60]GADS!EE24</f>
        <v>10.00661081</v>
      </c>
      <c r="EJ11" s="518">
        <f>+[60]GADS!EF24</f>
        <v>9.6036022800000005</v>
      </c>
      <c r="EK11" s="518">
        <f t="shared" si="9"/>
        <v>91.138248823000012</v>
      </c>
      <c r="EL11" s="519"/>
      <c r="EM11" s="518">
        <f>+[60]GADS!EG24</f>
        <v>0</v>
      </c>
      <c r="EN11" s="518">
        <f>+[60]GADS!EH24</f>
        <v>7.2314020799999996</v>
      </c>
      <c r="EO11" s="518">
        <f>+[60]GADS!EI24</f>
        <v>6.8092897600000004</v>
      </c>
      <c r="EP11" s="518">
        <f>+[60]GADS!EJ24</f>
        <v>6.3968049700000007</v>
      </c>
      <c r="EQ11" s="518">
        <f>+[60]GADS!EK24</f>
        <v>9.2264383900000002</v>
      </c>
      <c r="ER11" s="518">
        <f>+[60]GADS!EL24</f>
        <v>9.9741485700000005</v>
      </c>
      <c r="ES11" s="518">
        <f>+[60]GADS!EM24</f>
        <v>0</v>
      </c>
      <c r="ET11" s="518">
        <f>+[60]GADS!EN24</f>
        <v>8.0268369199999992</v>
      </c>
      <c r="EU11" s="518">
        <f>+[60]GADS!EO24</f>
        <v>6.0573395200000002</v>
      </c>
      <c r="EV11" s="518">
        <f>+[60]GADS!EP24</f>
        <v>6.3968049700000007</v>
      </c>
      <c r="EW11" s="518">
        <f>+[60]GADS!EQ24</f>
        <v>9.2392097900000003</v>
      </c>
      <c r="EX11" s="518">
        <f>+[60]GADS!ER24</f>
        <v>5.8075973199999993</v>
      </c>
      <c r="EY11" s="518">
        <f t="shared" si="10"/>
        <v>75.16587229000001</v>
      </c>
      <c r="EZ11" s="519"/>
      <c r="FA11" s="518">
        <f>+[60]GADS!ES24</f>
        <v>4.1665512500000004</v>
      </c>
      <c r="FB11" s="518">
        <f>+[60]GADS!ET24</f>
        <v>3.37030546</v>
      </c>
      <c r="FC11" s="518">
        <f>+[60]GADS!EU24</f>
        <v>6.0573395200000002</v>
      </c>
      <c r="FD11" s="518">
        <f>+[60]GADS!EV24</f>
        <v>8.1745864300000015</v>
      </c>
      <c r="FE11" s="518">
        <f>+[60]GADS!EW24</f>
        <v>10.963130339999999</v>
      </c>
      <c r="FF11" s="518">
        <f>+[60]GADS!EX24</f>
        <v>5.8075973199999993</v>
      </c>
      <c r="FG11" s="518">
        <f>+[60]GADS!EY24</f>
        <v>4.1665512500000004</v>
      </c>
      <c r="FH11" s="518">
        <f>+[60]GADS!EZ24</f>
        <v>1.0311586699999999</v>
      </c>
      <c r="FI11" s="518">
        <f>+[60]GADS!FA24</f>
        <v>7.8351209800000001</v>
      </c>
      <c r="FJ11" s="518">
        <f>+[60]GADS!FB24</f>
        <v>6.3968049700000007</v>
      </c>
      <c r="FK11" s="518">
        <f>+[60]GADS!FC24</f>
        <v>11.681880350000002</v>
      </c>
      <c r="FL11" s="518">
        <f>+[60]GADS!FD24</f>
        <v>5.8075973199999993</v>
      </c>
      <c r="FM11" s="518">
        <f t="shared" si="11"/>
        <v>75.458623860000003</v>
      </c>
    </row>
    <row r="12" spans="2:169" ht="15.75" x14ac:dyDescent="0.25">
      <c r="B12" s="695" t="s">
        <v>37</v>
      </c>
      <c r="C12" s="518">
        <f>+[60]GADS!Q31</f>
        <v>0.52420700999999992</v>
      </c>
      <c r="D12" s="518">
        <f>+[60]GADS!R31</f>
        <v>0</v>
      </c>
      <c r="E12" s="518">
        <f>+[60]GADS!S31</f>
        <v>0</v>
      </c>
      <c r="F12" s="518">
        <f>+[60]GADS!T31</f>
        <v>0</v>
      </c>
      <c r="G12" s="518">
        <f>+[60]GADS!U31</f>
        <v>0</v>
      </c>
      <c r="H12" s="518">
        <f>+[60]GADS!V31</f>
        <v>5.3617199999999997E-2</v>
      </c>
      <c r="I12" s="518">
        <f>+[60]GADS!W31</f>
        <v>0</v>
      </c>
      <c r="J12" s="518">
        <f>+[60]GADS!X31</f>
        <v>0</v>
      </c>
      <c r="K12" s="518">
        <f>+[60]GADS!Y31</f>
        <v>0</v>
      </c>
      <c r="L12" s="518">
        <f>+[60]GADS!Z31</f>
        <v>0</v>
      </c>
      <c r="M12" s="518">
        <f>+[60]GADS!AA31</f>
        <v>0</v>
      </c>
      <c r="N12" s="518">
        <f>+[60]GADS!AB31</f>
        <v>5.4793599999999998E-2</v>
      </c>
      <c r="O12" s="518">
        <f t="shared" si="0"/>
        <v>0.63261780999999995</v>
      </c>
      <c r="P12" s="519"/>
      <c r="Q12" s="518">
        <f>+[60]GADS!AC31</f>
        <v>0</v>
      </c>
      <c r="R12" s="518">
        <f>+[60]GADS!AD31</f>
        <v>0</v>
      </c>
      <c r="S12" s="518">
        <f>+[60]GADS!AE31</f>
        <v>0</v>
      </c>
      <c r="T12" s="518">
        <f>+[60]GADS!AF31</f>
        <v>0</v>
      </c>
      <c r="U12" s="518">
        <f>+[60]GADS!AG31</f>
        <v>0</v>
      </c>
      <c r="V12" s="518">
        <f>+[60]GADS!AH31</f>
        <v>0</v>
      </c>
      <c r="W12" s="518">
        <f>+[60]GADS!AI31</f>
        <v>5.4456400000000002E-2</v>
      </c>
      <c r="X12" s="518">
        <f>+[60]GADS!AJ31</f>
        <v>0</v>
      </c>
      <c r="Y12" s="518">
        <f>+[60]GADS!AK31</f>
        <v>0</v>
      </c>
      <c r="Z12" s="518">
        <f>+[60]GADS!AL31</f>
        <v>0</v>
      </c>
      <c r="AA12" s="518">
        <f>+[60]GADS!AM31</f>
        <v>0</v>
      </c>
      <c r="AB12" s="518">
        <f>+[60]GADS!AN31</f>
        <v>0</v>
      </c>
      <c r="AC12" s="518">
        <f t="shared" si="1"/>
        <v>5.4456400000000002E-2</v>
      </c>
      <c r="AD12" s="519"/>
      <c r="AE12" s="518">
        <f>+[60]GADS!AO31</f>
        <v>4.5127600000000004E-2</v>
      </c>
      <c r="AF12" s="518">
        <f>+[60]GADS!AP31</f>
        <v>0</v>
      </c>
      <c r="AG12" s="518">
        <f>+[60]GADS!AQ31</f>
        <v>0</v>
      </c>
      <c r="AH12" s="518">
        <f>+[60]GADS!AR31</f>
        <v>0</v>
      </c>
      <c r="AI12" s="518">
        <f>+[60]GADS!AS31</f>
        <v>0</v>
      </c>
      <c r="AJ12" s="518">
        <f>+[60]GADS!AT31</f>
        <v>0</v>
      </c>
      <c r="AK12" s="518">
        <f>+[60]GADS!AU31</f>
        <v>4.4122399999999999E-2</v>
      </c>
      <c r="AL12" s="518">
        <f>+[60]GADS!AV31</f>
        <v>0</v>
      </c>
      <c r="AM12" s="518">
        <f>+[60]GADS!AW31</f>
        <v>0</v>
      </c>
      <c r="AN12" s="518">
        <f>+[60]GADS!AX31</f>
        <v>0</v>
      </c>
      <c r="AO12" s="518">
        <f>+[60]GADS!AY31</f>
        <v>0</v>
      </c>
      <c r="AP12" s="518">
        <f>+[60]GADS!AZ31</f>
        <v>0</v>
      </c>
      <c r="AQ12" s="518">
        <f t="shared" si="2"/>
        <v>8.9249999999999996E-2</v>
      </c>
      <c r="AR12" s="519"/>
      <c r="AS12" s="518">
        <f>+[60]GADS!BA31</f>
        <v>0</v>
      </c>
      <c r="AT12" s="518">
        <f>+[60]GADS!BB31</f>
        <v>4.4433999999999994E-2</v>
      </c>
      <c r="AU12" s="518">
        <f>+[60]GADS!BC31</f>
        <v>0</v>
      </c>
      <c r="AV12" s="518">
        <f>+[60]GADS!BD31</f>
        <v>0</v>
      </c>
      <c r="AW12" s="518">
        <f>+[60]GADS!BE31</f>
        <v>0</v>
      </c>
      <c r="AX12" s="518">
        <f>+[60]GADS!BF31</f>
        <v>0</v>
      </c>
      <c r="AY12" s="518">
        <f>+[60]GADS!BG31</f>
        <v>0</v>
      </c>
      <c r="AZ12" s="518">
        <f>+[60]GADS!BH31</f>
        <v>4.4302000000000001E-2</v>
      </c>
      <c r="BA12" s="518">
        <f>+[60]GADS!BI31</f>
        <v>0</v>
      </c>
      <c r="BB12" s="518">
        <f>+[60]GADS!BJ31</f>
        <v>0</v>
      </c>
      <c r="BC12" s="518">
        <f>+[60]GADS!BK31</f>
        <v>0</v>
      </c>
      <c r="BD12" s="518">
        <f>+[60]GADS!BL31</f>
        <v>0</v>
      </c>
      <c r="BE12" s="518">
        <f t="shared" si="3"/>
        <v>8.8735999999999995E-2</v>
      </c>
      <c r="BF12" s="519"/>
      <c r="BG12" s="518">
        <f>+[60]GADS!BM31</f>
        <v>0</v>
      </c>
      <c r="BH12" s="518">
        <f>+[60]GADS!BN31</f>
        <v>0</v>
      </c>
      <c r="BI12" s="518">
        <f>+[60]GADS!BO31</f>
        <v>4.2909599999999999E-2</v>
      </c>
      <c r="BJ12" s="518">
        <f>+[60]GADS!BP31</f>
        <v>0</v>
      </c>
      <c r="BK12" s="518">
        <f>+[60]GADS!BQ31</f>
        <v>0</v>
      </c>
      <c r="BL12" s="518">
        <f>+[60]GADS!BR31</f>
        <v>0</v>
      </c>
      <c r="BM12" s="518">
        <f>+[60]GADS!BS31</f>
        <v>0</v>
      </c>
      <c r="BN12" s="518">
        <f>+[60]GADS!BT31</f>
        <v>4.69988E-2</v>
      </c>
      <c r="BO12" s="518">
        <f>+[60]GADS!BU31</f>
        <v>0</v>
      </c>
      <c r="BP12" s="518">
        <f>+[60]GADS!BV31</f>
        <v>0</v>
      </c>
      <c r="BQ12" s="518">
        <f>+[60]GADS!BW31</f>
        <v>0</v>
      </c>
      <c r="BR12" s="518">
        <f>+[60]GADS!BX31</f>
        <v>0</v>
      </c>
      <c r="BS12" s="518">
        <f t="shared" si="4"/>
        <v>8.9908399999999999E-2</v>
      </c>
      <c r="BT12" s="519"/>
      <c r="BU12" s="518">
        <f>+[60]GADS!BY31</f>
        <v>0</v>
      </c>
      <c r="BV12" s="518">
        <f>+[60]GADS!BZ31</f>
        <v>4.9388400000000006E-2</v>
      </c>
      <c r="BW12" s="518">
        <f>+[60]GADS!CA31</f>
        <v>0</v>
      </c>
      <c r="BX12" s="518">
        <f>+[60]GADS!CB31</f>
        <v>0</v>
      </c>
      <c r="BY12" s="518">
        <f>+[60]GADS!CC31</f>
        <v>0</v>
      </c>
      <c r="BZ12" s="518">
        <f>+[60]GADS!CD31</f>
        <v>1.3017904259999999</v>
      </c>
      <c r="CA12" s="518">
        <f>+[60]GADS!CE31</f>
        <v>4.6698000000000003E-2</v>
      </c>
      <c r="CB12" s="518">
        <f>+[60]GADS!CF31</f>
        <v>0</v>
      </c>
      <c r="CC12" s="518">
        <f>+[60]GADS!CG31</f>
        <v>0</v>
      </c>
      <c r="CD12" s="518">
        <f>+[60]GADS!CH31</f>
        <v>0</v>
      </c>
      <c r="CE12" s="518">
        <f>+[60]GADS!CI31</f>
        <v>0</v>
      </c>
      <c r="CF12" s="518">
        <f>+[60]GADS!CJ31</f>
        <v>1.2731699199999997</v>
      </c>
      <c r="CG12" s="518">
        <f t="shared" si="5"/>
        <v>2.6710467459999996</v>
      </c>
      <c r="CH12" s="519"/>
      <c r="CI12" s="518">
        <f>+[60]GADS!CK31</f>
        <v>4.5541999999999999E-2</v>
      </c>
      <c r="CJ12" s="518">
        <f>+[60]GADS!CL31</f>
        <v>0</v>
      </c>
      <c r="CK12" s="518">
        <f>+[60]GADS!CM31</f>
        <v>0</v>
      </c>
      <c r="CL12" s="518">
        <f>+[60]GADS!CN31</f>
        <v>0</v>
      </c>
      <c r="CM12" s="518">
        <f>+[60]GADS!CO31</f>
        <v>0</v>
      </c>
      <c r="CN12" s="518">
        <f>+[60]GADS!CP31</f>
        <v>1.2614348000000002</v>
      </c>
      <c r="CO12" s="518">
        <f>+[60]GADS!CQ31</f>
        <v>0</v>
      </c>
      <c r="CP12" s="518">
        <f>+[60]GADS!CR31</f>
        <v>0</v>
      </c>
      <c r="CQ12" s="518">
        <f>+[60]GADS!CS31</f>
        <v>0</v>
      </c>
      <c r="CR12" s="518">
        <f>+[60]GADS!CT31</f>
        <v>0</v>
      </c>
      <c r="CS12" s="518">
        <f>+[60]GADS!CU31</f>
        <v>0</v>
      </c>
      <c r="CT12" s="518">
        <f>+[60]GADS!CV31</f>
        <v>1.2448668999999999</v>
      </c>
      <c r="CU12" s="518">
        <f t="shared" si="6"/>
        <v>2.5518437</v>
      </c>
      <c r="CV12" s="519"/>
      <c r="CW12" s="518">
        <f>+[60]GADS!CW31</f>
        <v>4.4427999999999995E-2</v>
      </c>
      <c r="CX12" s="518">
        <f>+[60]GADS!CX31</f>
        <v>0</v>
      </c>
      <c r="CY12" s="518">
        <f>+[60]GADS!CY31</f>
        <v>0</v>
      </c>
      <c r="CZ12" s="518">
        <f>+[60]GADS!CZ31</f>
        <v>0</v>
      </c>
      <c r="DA12" s="518">
        <f>+[60]GADS!DA31</f>
        <v>0</v>
      </c>
      <c r="DB12" s="518">
        <f>+[60]GADS!DB31</f>
        <v>1.23997654</v>
      </c>
      <c r="DC12" s="518">
        <f>+[60]GADS!DC31</f>
        <v>4.5137999999999998E-2</v>
      </c>
      <c r="DD12" s="518">
        <f>+[60]GADS!DD31</f>
        <v>0</v>
      </c>
      <c r="DE12" s="518">
        <f>+[60]GADS!DE31</f>
        <v>0</v>
      </c>
      <c r="DF12" s="518">
        <f>+[60]GADS!DF31</f>
        <v>0</v>
      </c>
      <c r="DG12" s="518">
        <f>+[60]GADS!DG31</f>
        <v>0</v>
      </c>
      <c r="DH12" s="518">
        <f>+[60]GADS!DH31</f>
        <v>1.3613996499999999</v>
      </c>
      <c r="DI12" s="518">
        <f t="shared" si="7"/>
        <v>2.6909421899999995</v>
      </c>
      <c r="DJ12" s="519"/>
      <c r="DK12" s="518">
        <f>+[60]GADS!DI31</f>
        <v>4.9782199999999999E-2</v>
      </c>
      <c r="DL12" s="518">
        <f>+[60]GADS!DJ31</f>
        <v>0</v>
      </c>
      <c r="DM12" s="518">
        <f>+[60]GADS!DK31</f>
        <v>0</v>
      </c>
      <c r="DN12" s="518">
        <f>+[60]GADS!DL31</f>
        <v>0</v>
      </c>
      <c r="DO12" s="518">
        <f>+[60]GADS!DM31</f>
        <v>0</v>
      </c>
      <c r="DP12" s="518">
        <f>+[60]GADS!DN31</f>
        <v>1.3676200699999999</v>
      </c>
      <c r="DQ12" s="518">
        <f>+[60]GADS!DO31</f>
        <v>0</v>
      </c>
      <c r="DR12" s="518">
        <f>+[60]GADS!DP31</f>
        <v>0</v>
      </c>
      <c r="DS12" s="518">
        <f>+[60]GADS!DQ31</f>
        <v>0</v>
      </c>
      <c r="DT12" s="518">
        <f>+[60]GADS!DR31</f>
        <v>0</v>
      </c>
      <c r="DU12" s="518">
        <f>+[60]GADS!DS31</f>
        <v>0</v>
      </c>
      <c r="DV12" s="518">
        <f>+[60]GADS!DT31</f>
        <v>1.3000763800000001</v>
      </c>
      <c r="DW12" s="518">
        <f t="shared" si="8"/>
        <v>2.7174786499999999</v>
      </c>
      <c r="DX12" s="519"/>
      <c r="DY12" s="518">
        <f>+[60]GADS!DU31</f>
        <v>0</v>
      </c>
      <c r="DZ12" s="518">
        <f>+[60]GADS!DV31</f>
        <v>0</v>
      </c>
      <c r="EA12" s="518">
        <f>+[60]GADS!DW31</f>
        <v>0</v>
      </c>
      <c r="EB12" s="518">
        <f>+[60]GADS!DX31</f>
        <v>0</v>
      </c>
      <c r="EC12" s="518">
        <f>+[60]GADS!DY31</f>
        <v>0</v>
      </c>
      <c r="ED12" s="518">
        <f>+[60]GADS!DZ31</f>
        <v>1.1978336299999999</v>
      </c>
      <c r="EE12" s="518">
        <f>+[60]GADS!EA31</f>
        <v>0</v>
      </c>
      <c r="EF12" s="518">
        <f>+[60]GADS!EB31</f>
        <v>0</v>
      </c>
      <c r="EG12" s="518">
        <f>+[60]GADS!EC31</f>
        <v>0</v>
      </c>
      <c r="EH12" s="518">
        <f>+[60]GADS!ED31</f>
        <v>0</v>
      </c>
      <c r="EI12" s="518">
        <f>+[60]GADS!EE31</f>
        <v>3.81104479</v>
      </c>
      <c r="EJ12" s="518">
        <f>+[60]GADS!EF31</f>
        <v>1.15486114</v>
      </c>
      <c r="EK12" s="518">
        <f t="shared" si="9"/>
        <v>6.1637395599999998</v>
      </c>
      <c r="EL12" s="519"/>
      <c r="EM12" s="518">
        <f>+[60]GADS!EG31</f>
        <v>4.361375E-2</v>
      </c>
      <c r="EN12" s="518">
        <f>+[60]GADS!EH31</f>
        <v>0</v>
      </c>
      <c r="EO12" s="518">
        <f>+[60]GADS!EI31</f>
        <v>0</v>
      </c>
      <c r="EP12" s="518">
        <f>+[60]GADS!EJ31</f>
        <v>0</v>
      </c>
      <c r="EQ12" s="518">
        <f>+[60]GADS!EK31</f>
        <v>3.81104479</v>
      </c>
      <c r="ER12" s="518">
        <f>+[60]GADS!EL31</f>
        <v>1.2202269699999999</v>
      </c>
      <c r="ES12" s="518">
        <f>+[60]GADS!EM31</f>
        <v>0</v>
      </c>
      <c r="ET12" s="518">
        <f>+[60]GADS!EN31</f>
        <v>0</v>
      </c>
      <c r="EU12" s="518">
        <f>+[60]GADS!EO31</f>
        <v>0</v>
      </c>
      <c r="EV12" s="518">
        <f>+[60]GADS!EP31</f>
        <v>0</v>
      </c>
      <c r="EW12" s="518">
        <f>+[60]GADS!EQ31</f>
        <v>3.81104479</v>
      </c>
      <c r="EX12" s="518">
        <f>+[60]GADS!ER31</f>
        <v>1.15376827</v>
      </c>
      <c r="EY12" s="518">
        <f t="shared" si="10"/>
        <v>10.039698570000001</v>
      </c>
      <c r="EZ12" s="519"/>
      <c r="FA12" s="518">
        <f>+[60]GADS!ES31</f>
        <v>4.4642849999999998E-2</v>
      </c>
      <c r="FB12" s="518">
        <f>+[60]GADS!ET31</f>
        <v>0</v>
      </c>
      <c r="FC12" s="518">
        <f>+[60]GADS!EU31</f>
        <v>0.76812585</v>
      </c>
      <c r="FD12" s="518">
        <f>+[60]GADS!EV31</f>
        <v>0</v>
      </c>
      <c r="FE12" s="518">
        <f>+[60]GADS!EW31</f>
        <v>3.81104479</v>
      </c>
      <c r="FF12" s="518">
        <f>+[60]GADS!EX31</f>
        <v>1.13129897</v>
      </c>
      <c r="FG12" s="518">
        <f>+[60]GADS!EY31</f>
        <v>0</v>
      </c>
      <c r="FH12" s="518">
        <f>+[60]GADS!EZ31</f>
        <v>0</v>
      </c>
      <c r="FI12" s="518">
        <f>+[60]GADS!FA31</f>
        <v>0.83272994999999994</v>
      </c>
      <c r="FJ12" s="518">
        <f>+[60]GADS!FB31</f>
        <v>0</v>
      </c>
      <c r="FK12" s="518">
        <f>+[60]GADS!FC31</f>
        <v>3.81104479</v>
      </c>
      <c r="FL12" s="518">
        <f>+[60]GADS!FD31</f>
        <v>1.0438953100000001</v>
      </c>
      <c r="FM12" s="518">
        <f t="shared" si="11"/>
        <v>11.442782509999999</v>
      </c>
    </row>
    <row r="13" spans="2:169" ht="15.75" x14ac:dyDescent="0.25">
      <c r="B13" s="695" t="s">
        <v>737</v>
      </c>
      <c r="C13" s="518">
        <f>+[60]GADS!Q35</f>
        <v>0</v>
      </c>
      <c r="D13" s="518">
        <f>+[60]GADS!R35</f>
        <v>0</v>
      </c>
      <c r="E13" s="518">
        <f>+[60]GADS!S35</f>
        <v>0.82211461999999991</v>
      </c>
      <c r="F13" s="518">
        <f>+[60]GADS!T35</f>
        <v>0</v>
      </c>
      <c r="G13" s="518">
        <f>+[60]GADS!U35</f>
        <v>0</v>
      </c>
      <c r="H13" s="518">
        <f>+[60]GADS!V35</f>
        <v>0</v>
      </c>
      <c r="I13" s="518">
        <f>+[60]GADS!W35</f>
        <v>0</v>
      </c>
      <c r="J13" s="518">
        <f>+[60]GADS!X35</f>
        <v>0</v>
      </c>
      <c r="K13" s="518">
        <f>+[60]GADS!Y35</f>
        <v>0.82211461999999991</v>
      </c>
      <c r="L13" s="518">
        <f>+[60]GADS!Z35</f>
        <v>0</v>
      </c>
      <c r="M13" s="518">
        <f>+[60]GADS!AA35</f>
        <v>0</v>
      </c>
      <c r="N13" s="518">
        <f>+[60]GADS!AB35</f>
        <v>0</v>
      </c>
      <c r="O13" s="518">
        <f t="shared" si="0"/>
        <v>1.6442292399999998</v>
      </c>
      <c r="P13" s="519"/>
      <c r="Q13" s="518">
        <f>+[60]GADS!AC35</f>
        <v>0</v>
      </c>
      <c r="R13" s="518">
        <f>+[60]GADS!AD35</f>
        <v>0.82211461999999991</v>
      </c>
      <c r="S13" s="518">
        <f>+[60]GADS!AE35</f>
        <v>0</v>
      </c>
      <c r="T13" s="518">
        <f>+[60]GADS!AF35</f>
        <v>0</v>
      </c>
      <c r="U13" s="518">
        <f>+[60]GADS!AG35</f>
        <v>0</v>
      </c>
      <c r="V13" s="518">
        <f>+[60]GADS!AH35</f>
        <v>0</v>
      </c>
      <c r="W13" s="518">
        <f>+[60]GADS!AI35</f>
        <v>0</v>
      </c>
      <c r="X13" s="518">
        <f>+[60]GADS!AJ35</f>
        <v>0</v>
      </c>
      <c r="Y13" s="518">
        <f>+[60]GADS!AK35</f>
        <v>0.82211461999999991</v>
      </c>
      <c r="Z13" s="518">
        <f>+[60]GADS!AL35</f>
        <v>0</v>
      </c>
      <c r="AA13" s="518">
        <f>+[60]GADS!AM35</f>
        <v>0</v>
      </c>
      <c r="AB13" s="518">
        <f>+[60]GADS!AN35</f>
        <v>0</v>
      </c>
      <c r="AC13" s="518">
        <f t="shared" si="1"/>
        <v>1.6442292399999998</v>
      </c>
      <c r="AD13" s="519"/>
      <c r="AE13" s="518">
        <f>+[60]GADS!AO35</f>
        <v>0</v>
      </c>
      <c r="AF13" s="518">
        <f>+[60]GADS!AP35</f>
        <v>0</v>
      </c>
      <c r="AG13" s="518">
        <f>+[60]GADS!AQ35</f>
        <v>0.82211461999999991</v>
      </c>
      <c r="AH13" s="518">
        <f>+[60]GADS!AR35</f>
        <v>0</v>
      </c>
      <c r="AI13" s="518">
        <f>+[60]GADS!AS35</f>
        <v>0</v>
      </c>
      <c r="AJ13" s="518">
        <f>+[60]GADS!AT35</f>
        <v>0</v>
      </c>
      <c r="AK13" s="518">
        <f>+[60]GADS!AU35</f>
        <v>0</v>
      </c>
      <c r="AL13" s="518">
        <f>+[60]GADS!AV35</f>
        <v>0</v>
      </c>
      <c r="AM13" s="518">
        <f>+[60]GADS!AW35</f>
        <v>0.82211461999999991</v>
      </c>
      <c r="AN13" s="518">
        <f>+[60]GADS!AX35</f>
        <v>0</v>
      </c>
      <c r="AO13" s="518">
        <f>+[60]GADS!AY35</f>
        <v>0</v>
      </c>
      <c r="AP13" s="518">
        <f>+[60]GADS!AZ35</f>
        <v>0</v>
      </c>
      <c r="AQ13" s="518">
        <f t="shared" si="2"/>
        <v>1.6442292399999998</v>
      </c>
      <c r="AR13" s="519"/>
      <c r="AS13" s="518">
        <f>+[60]GADS!BA35</f>
        <v>0</v>
      </c>
      <c r="AT13" s="518">
        <f>+[60]GADS!BB35</f>
        <v>0</v>
      </c>
      <c r="AU13" s="518">
        <f>+[60]GADS!BC35</f>
        <v>0.82211461999999991</v>
      </c>
      <c r="AV13" s="518">
        <f>+[60]GADS!BD35</f>
        <v>0</v>
      </c>
      <c r="AW13" s="518">
        <f>+[60]GADS!BE35</f>
        <v>0</v>
      </c>
      <c r="AX13" s="518">
        <f>+[60]GADS!BF35</f>
        <v>0</v>
      </c>
      <c r="AY13" s="518">
        <f>+[60]GADS!BG35</f>
        <v>0</v>
      </c>
      <c r="AZ13" s="518">
        <f>+[60]GADS!BH35</f>
        <v>0</v>
      </c>
      <c r="BA13" s="518">
        <f>+[60]GADS!BI35</f>
        <v>0.82211461999999991</v>
      </c>
      <c r="BB13" s="518">
        <f>+[60]GADS!BJ35</f>
        <v>0</v>
      </c>
      <c r="BC13" s="518">
        <f>+[60]GADS!BK35</f>
        <v>0</v>
      </c>
      <c r="BD13" s="518">
        <f>+[60]GADS!BL35</f>
        <v>0</v>
      </c>
      <c r="BE13" s="518">
        <f t="shared" si="3"/>
        <v>1.6442292399999998</v>
      </c>
      <c r="BF13" s="519"/>
      <c r="BG13" s="518">
        <f>+[60]GADS!BM35</f>
        <v>0</v>
      </c>
      <c r="BH13" s="518">
        <f>+[60]GADS!BN35</f>
        <v>0</v>
      </c>
      <c r="BI13" s="518">
        <f>+[60]GADS!BO35</f>
        <v>0.82211461999999991</v>
      </c>
      <c r="BJ13" s="518">
        <f>+[60]GADS!BP35</f>
        <v>0</v>
      </c>
      <c r="BK13" s="518">
        <f>+[60]GADS!BQ35</f>
        <v>0</v>
      </c>
      <c r="BL13" s="518">
        <f>+[60]GADS!BR35</f>
        <v>0</v>
      </c>
      <c r="BM13" s="518">
        <f>+[60]GADS!BS35</f>
        <v>0</v>
      </c>
      <c r="BN13" s="518">
        <f>+[60]GADS!BT35</f>
        <v>0</v>
      </c>
      <c r="BO13" s="518">
        <f>+[60]GADS!BU35</f>
        <v>0.82211469000000004</v>
      </c>
      <c r="BP13" s="518">
        <f>+[60]GADS!BV35</f>
        <v>0</v>
      </c>
      <c r="BQ13" s="518">
        <f>+[60]GADS!BW35</f>
        <v>0</v>
      </c>
      <c r="BR13" s="518">
        <f>+[60]GADS!BX35</f>
        <v>0</v>
      </c>
      <c r="BS13" s="518">
        <f t="shared" si="4"/>
        <v>1.6442293100000001</v>
      </c>
      <c r="BT13" s="519"/>
      <c r="BU13" s="518">
        <f>+[60]GADS!BY35</f>
        <v>0</v>
      </c>
      <c r="BV13" s="518">
        <f>+[60]GADS!BZ35</f>
        <v>0</v>
      </c>
      <c r="BW13" s="518">
        <f>+[60]GADS!CA35</f>
        <v>0</v>
      </c>
      <c r="BX13" s="518">
        <f>+[60]GADS!CB35</f>
        <v>0</v>
      </c>
      <c r="BY13" s="518">
        <f>+[60]GADS!CC35</f>
        <v>0</v>
      </c>
      <c r="BZ13" s="518">
        <f>+[60]GADS!CD35</f>
        <v>0</v>
      </c>
      <c r="CA13" s="518">
        <f>+[60]GADS!CE35</f>
        <v>0</v>
      </c>
      <c r="CB13" s="518">
        <f>+[60]GADS!CF35</f>
        <v>0</v>
      </c>
      <c r="CC13" s="518">
        <f>+[60]GADS!CG35</f>
        <v>0</v>
      </c>
      <c r="CD13" s="518">
        <f>+[60]GADS!CH35</f>
        <v>0</v>
      </c>
      <c r="CE13" s="518">
        <f>+[60]GADS!CI35</f>
        <v>0</v>
      </c>
      <c r="CF13" s="518">
        <f>+[60]GADS!CJ35</f>
        <v>0</v>
      </c>
      <c r="CG13" s="518">
        <f t="shared" si="5"/>
        <v>0</v>
      </c>
      <c r="CH13" s="519"/>
      <c r="CI13" s="518">
        <f>+[60]GADS!CK35</f>
        <v>0</v>
      </c>
      <c r="CJ13" s="518">
        <f>+[60]GADS!CL35</f>
        <v>0</v>
      </c>
      <c r="CK13" s="518">
        <f>+[60]GADS!CM35</f>
        <v>0</v>
      </c>
      <c r="CL13" s="518">
        <f>+[60]GADS!CN35</f>
        <v>0</v>
      </c>
      <c r="CM13" s="518">
        <f>+[60]GADS!CO35</f>
        <v>0</v>
      </c>
      <c r="CN13" s="518">
        <f>+[60]GADS!CP35</f>
        <v>0</v>
      </c>
      <c r="CO13" s="518">
        <f>+[60]GADS!CQ35</f>
        <v>0</v>
      </c>
      <c r="CP13" s="518">
        <f>+[60]GADS!CR35</f>
        <v>0</v>
      </c>
      <c r="CQ13" s="518">
        <f>+[60]GADS!CS35</f>
        <v>0</v>
      </c>
      <c r="CR13" s="518">
        <f>+[60]GADS!CT35</f>
        <v>0</v>
      </c>
      <c r="CS13" s="518">
        <f>+[60]GADS!CU35</f>
        <v>0</v>
      </c>
      <c r="CT13" s="518">
        <f>+[60]GADS!CV35</f>
        <v>0</v>
      </c>
      <c r="CU13" s="518">
        <f t="shared" si="6"/>
        <v>0</v>
      </c>
      <c r="CV13" s="519"/>
      <c r="CW13" s="518">
        <f>+[60]GADS!CW35</f>
        <v>0</v>
      </c>
      <c r="CX13" s="518">
        <f>+[60]GADS!CX35</f>
        <v>0</v>
      </c>
      <c r="CY13" s="518">
        <f>+[60]GADS!CY35</f>
        <v>0</v>
      </c>
      <c r="CZ13" s="518">
        <f>+[60]GADS!CZ35</f>
        <v>0</v>
      </c>
      <c r="DA13" s="518">
        <f>+[60]GADS!DA35</f>
        <v>0</v>
      </c>
      <c r="DB13" s="518">
        <f>+[60]GADS!DB35</f>
        <v>0</v>
      </c>
      <c r="DC13" s="518">
        <f>+[60]GADS!DC35</f>
        <v>0</v>
      </c>
      <c r="DD13" s="518">
        <f>+[60]GADS!DD35</f>
        <v>0</v>
      </c>
      <c r="DE13" s="518">
        <f>+[60]GADS!DE35</f>
        <v>0</v>
      </c>
      <c r="DF13" s="518">
        <f>+[60]GADS!DF35</f>
        <v>0</v>
      </c>
      <c r="DG13" s="518">
        <f>+[60]GADS!DG35</f>
        <v>0</v>
      </c>
      <c r="DH13" s="518">
        <f>+[60]GADS!DH35</f>
        <v>0</v>
      </c>
      <c r="DI13" s="518">
        <f t="shared" si="7"/>
        <v>0</v>
      </c>
      <c r="DJ13" s="519"/>
      <c r="DK13" s="518">
        <f>+[60]GADS!DI35</f>
        <v>0</v>
      </c>
      <c r="DL13" s="518">
        <f>+[60]GADS!DJ35</f>
        <v>0</v>
      </c>
      <c r="DM13" s="518">
        <f>+[60]GADS!DK35</f>
        <v>0</v>
      </c>
      <c r="DN13" s="518">
        <f>+[60]GADS!DL35</f>
        <v>0</v>
      </c>
      <c r="DO13" s="518">
        <f>+[60]GADS!DM35</f>
        <v>0</v>
      </c>
      <c r="DP13" s="518">
        <f>+[60]GADS!DN35</f>
        <v>0</v>
      </c>
      <c r="DQ13" s="518">
        <f>+[60]GADS!DO35</f>
        <v>0</v>
      </c>
      <c r="DR13" s="518">
        <f>+[60]GADS!DP35</f>
        <v>0</v>
      </c>
      <c r="DS13" s="518">
        <f>+[60]GADS!DQ35</f>
        <v>0</v>
      </c>
      <c r="DT13" s="518">
        <f>+[60]GADS!DR35</f>
        <v>0</v>
      </c>
      <c r="DU13" s="518">
        <f>+[60]GADS!DS35</f>
        <v>0</v>
      </c>
      <c r="DV13" s="518">
        <f>+[60]GADS!DT35</f>
        <v>0</v>
      </c>
      <c r="DW13" s="518">
        <f t="shared" si="8"/>
        <v>0</v>
      </c>
      <c r="DX13" s="519"/>
      <c r="DY13" s="518">
        <f>+[60]GADS!DU35</f>
        <v>0</v>
      </c>
      <c r="DZ13" s="518">
        <f>+[60]GADS!DV35</f>
        <v>0</v>
      </c>
      <c r="EA13" s="518">
        <f>+[60]GADS!DW35</f>
        <v>0</v>
      </c>
      <c r="EB13" s="518">
        <f>+[60]GADS!DX35</f>
        <v>0</v>
      </c>
      <c r="EC13" s="518">
        <f>+[60]GADS!DY35</f>
        <v>0</v>
      </c>
      <c r="ED13" s="518">
        <f>+[60]GADS!DZ35</f>
        <v>0</v>
      </c>
      <c r="EE13" s="518">
        <f>+[60]GADS!EA35</f>
        <v>0</v>
      </c>
      <c r="EF13" s="518">
        <f>+[60]GADS!EB35</f>
        <v>0</v>
      </c>
      <c r="EG13" s="518">
        <f>+[60]GADS!EC35</f>
        <v>0</v>
      </c>
      <c r="EH13" s="518">
        <f>+[60]GADS!ED35</f>
        <v>0</v>
      </c>
      <c r="EI13" s="518">
        <f>+[60]GADS!EE35</f>
        <v>0</v>
      </c>
      <c r="EJ13" s="518">
        <f>+[60]GADS!EF35</f>
        <v>0</v>
      </c>
      <c r="EK13" s="518">
        <f t="shared" si="9"/>
        <v>0</v>
      </c>
      <c r="EL13" s="519"/>
      <c r="EM13" s="518">
        <f>+[60]GADS!EG35</f>
        <v>0</v>
      </c>
      <c r="EN13" s="518">
        <f>+[60]GADS!EH35</f>
        <v>0</v>
      </c>
      <c r="EO13" s="518">
        <f>+[60]GADS!EI35</f>
        <v>0</v>
      </c>
      <c r="EP13" s="518">
        <f>+[60]GADS!EJ35</f>
        <v>0</v>
      </c>
      <c r="EQ13" s="518">
        <f>+[60]GADS!EK35</f>
        <v>0</v>
      </c>
      <c r="ER13" s="518">
        <f>+[60]GADS!EL35</f>
        <v>0</v>
      </c>
      <c r="ES13" s="518">
        <f>+[60]GADS!EM35</f>
        <v>0</v>
      </c>
      <c r="ET13" s="518">
        <f>+[60]GADS!EN35</f>
        <v>0</v>
      </c>
      <c r="EU13" s="518">
        <f>+[60]GADS!EO35</f>
        <v>0</v>
      </c>
      <c r="EV13" s="518">
        <f>+[60]GADS!EP35</f>
        <v>0</v>
      </c>
      <c r="EW13" s="518">
        <f>+[60]GADS!EQ35</f>
        <v>0</v>
      </c>
      <c r="EX13" s="518">
        <f>+[60]GADS!ER35</f>
        <v>0</v>
      </c>
      <c r="EY13" s="518">
        <f t="shared" si="10"/>
        <v>0</v>
      </c>
      <c r="EZ13" s="519"/>
      <c r="FA13" s="518">
        <f>+[60]GADS!ES35</f>
        <v>0</v>
      </c>
      <c r="FB13" s="518">
        <f>+[60]GADS!ET35</f>
        <v>0</v>
      </c>
      <c r="FC13" s="518">
        <f>+[60]GADS!EU35</f>
        <v>0</v>
      </c>
      <c r="FD13" s="518">
        <f>+[60]GADS!EV35</f>
        <v>0</v>
      </c>
      <c r="FE13" s="518">
        <f>+[60]GADS!EW35</f>
        <v>0</v>
      </c>
      <c r="FF13" s="518">
        <f>+[60]GADS!EX35</f>
        <v>0</v>
      </c>
      <c r="FG13" s="518">
        <f>+[60]GADS!EY35</f>
        <v>0</v>
      </c>
      <c r="FH13" s="518">
        <f>+[60]GADS!EZ35</f>
        <v>0</v>
      </c>
      <c r="FI13" s="518">
        <f>+[60]GADS!FA35</f>
        <v>0</v>
      </c>
      <c r="FJ13" s="518">
        <f>+[60]GADS!FB35</f>
        <v>0</v>
      </c>
      <c r="FK13" s="518">
        <f>+[60]GADS!FC35</f>
        <v>0</v>
      </c>
      <c r="FL13" s="518">
        <f>+[60]GADS!FD35</f>
        <v>0</v>
      </c>
      <c r="FM13" s="518">
        <f t="shared" si="11"/>
        <v>0</v>
      </c>
    </row>
    <row r="14" spans="2:169" ht="15.75" hidden="1" x14ac:dyDescent="0.25">
      <c r="B14" s="695" t="s">
        <v>694</v>
      </c>
      <c r="C14" s="518">
        <f>+[60]GADS!Q36</f>
        <v>0</v>
      </c>
      <c r="D14" s="518">
        <f>+[60]GADS!R36</f>
        <v>0</v>
      </c>
      <c r="E14" s="518">
        <f>+[60]GADS!S36</f>
        <v>0</v>
      </c>
      <c r="F14" s="518">
        <f>+[60]GADS!T36</f>
        <v>0</v>
      </c>
      <c r="G14" s="518">
        <f>+[60]GADS!U36</f>
        <v>0</v>
      </c>
      <c r="H14" s="518">
        <f>+[60]GADS!V36</f>
        <v>0</v>
      </c>
      <c r="I14" s="518">
        <f>+[60]GADS!W36</f>
        <v>0</v>
      </c>
      <c r="J14" s="518">
        <f>+[60]GADS!X36</f>
        <v>0</v>
      </c>
      <c r="K14" s="518">
        <f>+[60]GADS!Y36</f>
        <v>0</v>
      </c>
      <c r="L14" s="518">
        <f>+[60]GADS!Z36</f>
        <v>0</v>
      </c>
      <c r="M14" s="518">
        <f>+[60]GADS!AA36</f>
        <v>0</v>
      </c>
      <c r="N14" s="518">
        <f>+[60]GADS!AB36</f>
        <v>0</v>
      </c>
      <c r="O14" s="518">
        <f t="shared" si="0"/>
        <v>0</v>
      </c>
      <c r="P14" s="519"/>
      <c r="Q14" s="518">
        <f>+[60]GADS!AC36</f>
        <v>0</v>
      </c>
      <c r="R14" s="518">
        <f>+[60]GADS!AD36</f>
        <v>0</v>
      </c>
      <c r="S14" s="518">
        <f>+[60]GADS!AE36</f>
        <v>0</v>
      </c>
      <c r="T14" s="518">
        <f>+[60]GADS!AF36</f>
        <v>0</v>
      </c>
      <c r="U14" s="518">
        <f>+[60]GADS!AG36</f>
        <v>0</v>
      </c>
      <c r="V14" s="518">
        <f>+[60]GADS!AH36</f>
        <v>0</v>
      </c>
      <c r="W14" s="518">
        <f>+[60]GADS!AI36</f>
        <v>0</v>
      </c>
      <c r="X14" s="518">
        <f>+[60]GADS!AJ36</f>
        <v>0</v>
      </c>
      <c r="Y14" s="518">
        <f>+[60]GADS!AK36</f>
        <v>0</v>
      </c>
      <c r="Z14" s="518">
        <f>+[60]GADS!AL36</f>
        <v>0</v>
      </c>
      <c r="AA14" s="518">
        <f>+[60]GADS!AM36</f>
        <v>0</v>
      </c>
      <c r="AB14" s="518">
        <f>+[60]GADS!AN36</f>
        <v>0</v>
      </c>
      <c r="AC14" s="518">
        <f t="shared" si="1"/>
        <v>0</v>
      </c>
      <c r="AD14" s="519"/>
      <c r="AE14" s="518">
        <f>+[60]GADS!AO36</f>
        <v>0</v>
      </c>
      <c r="AF14" s="518">
        <f>+[60]GADS!AP36</f>
        <v>0</v>
      </c>
      <c r="AG14" s="518">
        <f>+[60]GADS!AQ36</f>
        <v>0</v>
      </c>
      <c r="AH14" s="518">
        <f>+[60]GADS!AR36</f>
        <v>0</v>
      </c>
      <c r="AI14" s="518">
        <f>+[60]GADS!AS36</f>
        <v>0</v>
      </c>
      <c r="AJ14" s="518">
        <f>+[60]GADS!AT36</f>
        <v>0</v>
      </c>
      <c r="AK14" s="518">
        <f>+[60]GADS!AU36</f>
        <v>0</v>
      </c>
      <c r="AL14" s="518">
        <f>+[60]GADS!AV36</f>
        <v>0</v>
      </c>
      <c r="AM14" s="518">
        <f>+[60]GADS!AW36</f>
        <v>0</v>
      </c>
      <c r="AN14" s="518">
        <f>+[60]GADS!AX36</f>
        <v>0</v>
      </c>
      <c r="AO14" s="518">
        <f>+[60]GADS!AY36</f>
        <v>0</v>
      </c>
      <c r="AP14" s="518">
        <f>+[60]GADS!AZ36</f>
        <v>0</v>
      </c>
      <c r="AQ14" s="518">
        <f t="shared" si="2"/>
        <v>0</v>
      </c>
      <c r="AR14" s="519"/>
      <c r="AS14" s="518">
        <f>+[60]GADS!BA36</f>
        <v>0</v>
      </c>
      <c r="AT14" s="518">
        <f>+[60]GADS!BB36</f>
        <v>0</v>
      </c>
      <c r="AU14" s="518">
        <f>+[60]GADS!BC36</f>
        <v>0</v>
      </c>
      <c r="AV14" s="518">
        <f>+[60]GADS!BD36</f>
        <v>0</v>
      </c>
      <c r="AW14" s="518">
        <f>+[60]GADS!BE36</f>
        <v>0</v>
      </c>
      <c r="AX14" s="518">
        <f>+[60]GADS!BF36</f>
        <v>0</v>
      </c>
      <c r="AY14" s="518">
        <f>+[60]GADS!BG36</f>
        <v>0</v>
      </c>
      <c r="AZ14" s="518">
        <f>+[60]GADS!BH36</f>
        <v>0</v>
      </c>
      <c r="BA14" s="518">
        <f>+[60]GADS!BI36</f>
        <v>0</v>
      </c>
      <c r="BB14" s="518">
        <f>+[60]GADS!BJ36</f>
        <v>0</v>
      </c>
      <c r="BC14" s="518">
        <f>+[60]GADS!BK36</f>
        <v>0</v>
      </c>
      <c r="BD14" s="518">
        <f>+[60]GADS!BL36</f>
        <v>0</v>
      </c>
      <c r="BE14" s="518">
        <f t="shared" si="3"/>
        <v>0</v>
      </c>
      <c r="BF14" s="519"/>
      <c r="BG14" s="518">
        <f>+[60]GADS!BM36</f>
        <v>0</v>
      </c>
      <c r="BH14" s="518">
        <f>+[60]GADS!BN36</f>
        <v>0</v>
      </c>
      <c r="BI14" s="518">
        <f>+[60]GADS!BO36</f>
        <v>0</v>
      </c>
      <c r="BJ14" s="518">
        <f>+[60]GADS!BP36</f>
        <v>0</v>
      </c>
      <c r="BK14" s="518">
        <f>+[60]GADS!BQ36</f>
        <v>0</v>
      </c>
      <c r="BL14" s="518">
        <f>+[60]GADS!BR36</f>
        <v>0</v>
      </c>
      <c r="BM14" s="518">
        <f>+[60]GADS!BS36</f>
        <v>0</v>
      </c>
      <c r="BN14" s="518">
        <f>+[60]GADS!BT36</f>
        <v>0</v>
      </c>
      <c r="BO14" s="518">
        <f>+[60]GADS!BU36</f>
        <v>0</v>
      </c>
      <c r="BP14" s="518">
        <f>+[60]GADS!BV36</f>
        <v>0</v>
      </c>
      <c r="BQ14" s="518">
        <f>+[60]GADS!BW36</f>
        <v>0</v>
      </c>
      <c r="BR14" s="518">
        <f>+[60]GADS!BX36</f>
        <v>0</v>
      </c>
      <c r="BS14" s="518">
        <f t="shared" si="4"/>
        <v>0</v>
      </c>
      <c r="BT14" s="519"/>
      <c r="BU14" s="518">
        <f>+[60]GADS!BY36</f>
        <v>0</v>
      </c>
      <c r="BV14" s="518">
        <f>+[60]GADS!BZ36</f>
        <v>0</v>
      </c>
      <c r="BW14" s="518">
        <f>+[60]GADS!CA36</f>
        <v>0</v>
      </c>
      <c r="BX14" s="518">
        <f>+[60]GADS!CB36</f>
        <v>0</v>
      </c>
      <c r="BY14" s="518">
        <f>+[60]GADS!CC36</f>
        <v>0</v>
      </c>
      <c r="BZ14" s="518">
        <f>+[60]GADS!CD36</f>
        <v>0</v>
      </c>
      <c r="CA14" s="518">
        <f>+[60]GADS!CE36</f>
        <v>0</v>
      </c>
      <c r="CB14" s="518">
        <f>+[60]GADS!CF36</f>
        <v>0</v>
      </c>
      <c r="CC14" s="518">
        <f>+[60]GADS!CG36</f>
        <v>0</v>
      </c>
      <c r="CD14" s="518">
        <f>+[60]GADS!CH36</f>
        <v>0</v>
      </c>
      <c r="CE14" s="518">
        <f>+[60]GADS!CI36</f>
        <v>0</v>
      </c>
      <c r="CF14" s="518">
        <f>+[60]GADS!CJ36</f>
        <v>0</v>
      </c>
      <c r="CG14" s="518">
        <f t="shared" si="5"/>
        <v>0</v>
      </c>
      <c r="CH14" s="519"/>
      <c r="CI14" s="518">
        <f>+[60]GADS!CK36</f>
        <v>0</v>
      </c>
      <c r="CJ14" s="518">
        <f>+[60]GADS!CL36</f>
        <v>0</v>
      </c>
      <c r="CK14" s="518">
        <f>+[60]GADS!CM36</f>
        <v>0</v>
      </c>
      <c r="CL14" s="518">
        <f>+[60]GADS!CN36</f>
        <v>0</v>
      </c>
      <c r="CM14" s="518">
        <f>+[60]GADS!CO36</f>
        <v>0</v>
      </c>
      <c r="CN14" s="518">
        <f>+[60]GADS!CP36</f>
        <v>0</v>
      </c>
      <c r="CO14" s="518">
        <f>+[60]GADS!CQ36</f>
        <v>0</v>
      </c>
      <c r="CP14" s="518">
        <f>+[60]GADS!CR36</f>
        <v>0</v>
      </c>
      <c r="CQ14" s="518">
        <f>+[60]GADS!CS36</f>
        <v>0</v>
      </c>
      <c r="CR14" s="518">
        <f>+[60]GADS!CT36</f>
        <v>0</v>
      </c>
      <c r="CS14" s="518">
        <f>+[60]GADS!CU36</f>
        <v>0</v>
      </c>
      <c r="CT14" s="518">
        <f>+[60]GADS!CV36</f>
        <v>0</v>
      </c>
      <c r="CU14" s="518">
        <f t="shared" si="6"/>
        <v>0</v>
      </c>
      <c r="CV14" s="519"/>
      <c r="CW14" s="518">
        <f>+[60]GADS!CW36</f>
        <v>0</v>
      </c>
      <c r="CX14" s="518">
        <f>+[60]GADS!CX36</f>
        <v>0</v>
      </c>
      <c r="CY14" s="518">
        <f>+[60]GADS!CY36</f>
        <v>0</v>
      </c>
      <c r="CZ14" s="518">
        <f>+[60]GADS!CZ36</f>
        <v>0</v>
      </c>
      <c r="DA14" s="518">
        <f>+[60]GADS!DA36</f>
        <v>0</v>
      </c>
      <c r="DB14" s="518">
        <f>+[60]GADS!DB36</f>
        <v>0</v>
      </c>
      <c r="DC14" s="518">
        <f>+[60]GADS!DC36</f>
        <v>0</v>
      </c>
      <c r="DD14" s="518">
        <f>+[60]GADS!DD36</f>
        <v>0</v>
      </c>
      <c r="DE14" s="518">
        <f>+[60]GADS!DE36</f>
        <v>0</v>
      </c>
      <c r="DF14" s="518">
        <f>+[60]GADS!DF36</f>
        <v>0</v>
      </c>
      <c r="DG14" s="518">
        <f>+[60]GADS!DG36</f>
        <v>0</v>
      </c>
      <c r="DH14" s="518">
        <f>+[60]GADS!DH36</f>
        <v>0</v>
      </c>
      <c r="DI14" s="518">
        <f t="shared" si="7"/>
        <v>0</v>
      </c>
      <c r="DJ14" s="519"/>
      <c r="DK14" s="518">
        <f>+[60]GADS!DI36</f>
        <v>0</v>
      </c>
      <c r="DL14" s="518">
        <f>+[60]GADS!DJ36</f>
        <v>0</v>
      </c>
      <c r="DM14" s="518">
        <f>+[60]GADS!DK36</f>
        <v>0</v>
      </c>
      <c r="DN14" s="518">
        <f>+[60]GADS!DL36</f>
        <v>0</v>
      </c>
      <c r="DO14" s="518">
        <f>+[60]GADS!DM36</f>
        <v>0</v>
      </c>
      <c r="DP14" s="518">
        <f>+[60]GADS!DN36</f>
        <v>0</v>
      </c>
      <c r="DQ14" s="518">
        <f>+[60]GADS!DO36</f>
        <v>0</v>
      </c>
      <c r="DR14" s="518">
        <f>+[60]GADS!DP36</f>
        <v>0</v>
      </c>
      <c r="DS14" s="518">
        <f>+[60]GADS!DQ36</f>
        <v>0</v>
      </c>
      <c r="DT14" s="518">
        <f>+[60]GADS!DR36</f>
        <v>0</v>
      </c>
      <c r="DU14" s="518">
        <f>+[60]GADS!DS36</f>
        <v>0</v>
      </c>
      <c r="DV14" s="518">
        <f>+[60]GADS!DT36</f>
        <v>0</v>
      </c>
      <c r="DW14" s="518">
        <f t="shared" si="8"/>
        <v>0</v>
      </c>
      <c r="DX14" s="519"/>
      <c r="DY14" s="518">
        <f>+[60]GADS!DU36</f>
        <v>0</v>
      </c>
      <c r="DZ14" s="518">
        <f>+[60]GADS!DV36</f>
        <v>0</v>
      </c>
      <c r="EA14" s="518">
        <f>+[60]GADS!DW36</f>
        <v>0</v>
      </c>
      <c r="EB14" s="518">
        <f>+[60]GADS!DX36</f>
        <v>0</v>
      </c>
      <c r="EC14" s="518">
        <f>+[60]GADS!DY36</f>
        <v>0</v>
      </c>
      <c r="ED14" s="518">
        <f>+[60]GADS!DZ36</f>
        <v>0</v>
      </c>
      <c r="EE14" s="518">
        <f>+[60]GADS!EA36</f>
        <v>0</v>
      </c>
      <c r="EF14" s="518">
        <f>+[60]GADS!EB36</f>
        <v>0</v>
      </c>
      <c r="EG14" s="518">
        <f>+[60]GADS!EC36</f>
        <v>0</v>
      </c>
      <c r="EH14" s="518">
        <f>+[60]GADS!ED36</f>
        <v>0</v>
      </c>
      <c r="EI14" s="518">
        <f>+[60]GADS!EE36</f>
        <v>0</v>
      </c>
      <c r="EJ14" s="518">
        <f>+[60]GADS!EF36</f>
        <v>0</v>
      </c>
      <c r="EK14" s="518">
        <f t="shared" si="9"/>
        <v>0</v>
      </c>
      <c r="EL14" s="519"/>
      <c r="EM14" s="518">
        <f>+[60]GADS!EG36</f>
        <v>0</v>
      </c>
      <c r="EN14" s="518">
        <f>+[60]GADS!EH36</f>
        <v>0</v>
      </c>
      <c r="EO14" s="518">
        <f>+[60]GADS!EI36</f>
        <v>0</v>
      </c>
      <c r="EP14" s="518">
        <f>+[60]GADS!EJ36</f>
        <v>0</v>
      </c>
      <c r="EQ14" s="518">
        <f>+[60]GADS!EK36</f>
        <v>0</v>
      </c>
      <c r="ER14" s="518">
        <f>+[60]GADS!EL36</f>
        <v>0</v>
      </c>
      <c r="ES14" s="518">
        <f>+[60]GADS!EM36</f>
        <v>0</v>
      </c>
      <c r="ET14" s="518">
        <f>+[60]GADS!EN36</f>
        <v>0</v>
      </c>
      <c r="EU14" s="518">
        <f>+[60]GADS!EO36</f>
        <v>0</v>
      </c>
      <c r="EV14" s="518">
        <f>+[60]GADS!EP36</f>
        <v>0</v>
      </c>
      <c r="EW14" s="518">
        <f>+[60]GADS!EQ36</f>
        <v>0</v>
      </c>
      <c r="EX14" s="518">
        <f>+[60]GADS!ER36</f>
        <v>0</v>
      </c>
      <c r="EY14" s="518">
        <f t="shared" si="10"/>
        <v>0</v>
      </c>
      <c r="EZ14" s="519"/>
      <c r="FA14" s="518">
        <f>+[60]GADS!ES36</f>
        <v>0</v>
      </c>
      <c r="FB14" s="518">
        <f>+[60]GADS!ET36</f>
        <v>0</v>
      </c>
      <c r="FC14" s="518">
        <f>+[60]GADS!EU36</f>
        <v>0</v>
      </c>
      <c r="FD14" s="518">
        <f>+[60]GADS!EV36</f>
        <v>0</v>
      </c>
      <c r="FE14" s="518">
        <f>+[60]GADS!EW36</f>
        <v>0</v>
      </c>
      <c r="FF14" s="518">
        <f>+[60]GADS!EX36</f>
        <v>0</v>
      </c>
      <c r="FG14" s="518">
        <f>+[60]GADS!EY36</f>
        <v>0</v>
      </c>
      <c r="FH14" s="518">
        <f>+[60]GADS!EZ36</f>
        <v>0</v>
      </c>
      <c r="FI14" s="518">
        <f>+[60]GADS!FA36</f>
        <v>0</v>
      </c>
      <c r="FJ14" s="518">
        <f>+[60]GADS!FB36</f>
        <v>0</v>
      </c>
      <c r="FK14" s="518">
        <f>+[60]GADS!FC36</f>
        <v>0</v>
      </c>
      <c r="FL14" s="518">
        <f>+[60]GADS!FD36</f>
        <v>0</v>
      </c>
      <c r="FM14" s="518">
        <f t="shared" si="11"/>
        <v>0</v>
      </c>
    </row>
    <row r="15" spans="2:169" ht="15.75" hidden="1" x14ac:dyDescent="0.25">
      <c r="B15" s="695" t="s">
        <v>682</v>
      </c>
      <c r="C15" s="518">
        <f>+[60]GADS!Q37</f>
        <v>0</v>
      </c>
      <c r="D15" s="518">
        <f>+[60]GADS!R37</f>
        <v>0</v>
      </c>
      <c r="E15" s="518">
        <f>+[60]GADS!S37</f>
        <v>0</v>
      </c>
      <c r="F15" s="518">
        <f>+[60]GADS!T37</f>
        <v>0</v>
      </c>
      <c r="G15" s="518">
        <f>+[60]GADS!U37</f>
        <v>0</v>
      </c>
      <c r="H15" s="518">
        <f>+[60]GADS!V37</f>
        <v>0</v>
      </c>
      <c r="I15" s="518">
        <f>+[60]GADS!W37</f>
        <v>0</v>
      </c>
      <c r="J15" s="518">
        <f>+[60]GADS!X37</f>
        <v>0</v>
      </c>
      <c r="K15" s="518">
        <f>+[60]GADS!Y37</f>
        <v>0</v>
      </c>
      <c r="L15" s="518">
        <f>+[60]GADS!Z37</f>
        <v>0</v>
      </c>
      <c r="M15" s="518">
        <f>+[60]GADS!AA37</f>
        <v>0</v>
      </c>
      <c r="N15" s="518">
        <f>+[60]GADS!AB37</f>
        <v>0</v>
      </c>
      <c r="O15" s="518">
        <f t="shared" si="0"/>
        <v>0</v>
      </c>
      <c r="P15" s="519"/>
      <c r="Q15" s="518">
        <f>+[60]GADS!AC37</f>
        <v>0</v>
      </c>
      <c r="R15" s="518">
        <f>+[60]GADS!AD37</f>
        <v>0</v>
      </c>
      <c r="S15" s="518">
        <f>+[60]GADS!AE37</f>
        <v>0</v>
      </c>
      <c r="T15" s="518">
        <f>+[60]GADS!AF37</f>
        <v>0</v>
      </c>
      <c r="U15" s="518">
        <f>+[60]GADS!AG37</f>
        <v>0</v>
      </c>
      <c r="V15" s="518">
        <f>+[60]GADS!AH37</f>
        <v>0</v>
      </c>
      <c r="W15" s="518">
        <f>+[60]GADS!AI37</f>
        <v>0</v>
      </c>
      <c r="X15" s="518">
        <f>+[60]GADS!AJ37</f>
        <v>0</v>
      </c>
      <c r="Y15" s="518">
        <f>+[60]GADS!AK37</f>
        <v>0</v>
      </c>
      <c r="Z15" s="518">
        <f>+[60]GADS!AL37</f>
        <v>0</v>
      </c>
      <c r="AA15" s="518">
        <f>+[60]GADS!AM37</f>
        <v>0</v>
      </c>
      <c r="AB15" s="518">
        <f>+[60]GADS!AN37</f>
        <v>0</v>
      </c>
      <c r="AC15" s="518">
        <f t="shared" si="1"/>
        <v>0</v>
      </c>
      <c r="AD15" s="519"/>
      <c r="AE15" s="518">
        <f>+[60]GADS!AO37</f>
        <v>0</v>
      </c>
      <c r="AF15" s="518">
        <f>+[60]GADS!AP37</f>
        <v>0</v>
      </c>
      <c r="AG15" s="518">
        <f>+[60]GADS!AQ37</f>
        <v>0</v>
      </c>
      <c r="AH15" s="518">
        <f>+[60]GADS!AR37</f>
        <v>0</v>
      </c>
      <c r="AI15" s="518">
        <f>+[60]GADS!AS37</f>
        <v>0</v>
      </c>
      <c r="AJ15" s="518">
        <f>+[60]GADS!AT37</f>
        <v>0</v>
      </c>
      <c r="AK15" s="518">
        <f>+[60]GADS!AU37</f>
        <v>0</v>
      </c>
      <c r="AL15" s="518">
        <f>+[60]GADS!AV37</f>
        <v>0</v>
      </c>
      <c r="AM15" s="518">
        <f>+[60]GADS!AW37</f>
        <v>0</v>
      </c>
      <c r="AN15" s="518">
        <f>+[60]GADS!AX37</f>
        <v>0</v>
      </c>
      <c r="AO15" s="518">
        <f>+[60]GADS!AY37</f>
        <v>0</v>
      </c>
      <c r="AP15" s="518">
        <f>+[60]GADS!AZ37</f>
        <v>0</v>
      </c>
      <c r="AQ15" s="518">
        <f t="shared" si="2"/>
        <v>0</v>
      </c>
      <c r="AR15" s="519"/>
      <c r="AS15" s="518">
        <f>+[60]GADS!BA37</f>
        <v>0</v>
      </c>
      <c r="AT15" s="518">
        <f>+[60]GADS!BB37</f>
        <v>0</v>
      </c>
      <c r="AU15" s="518">
        <f>+[60]GADS!BC37</f>
        <v>0</v>
      </c>
      <c r="AV15" s="518">
        <f>+[60]GADS!BD37</f>
        <v>0</v>
      </c>
      <c r="AW15" s="518">
        <f>+[60]GADS!BE37</f>
        <v>0</v>
      </c>
      <c r="AX15" s="518">
        <f>+[60]GADS!BF37</f>
        <v>0</v>
      </c>
      <c r="AY15" s="518">
        <f>+[60]GADS!BG37</f>
        <v>0</v>
      </c>
      <c r="AZ15" s="518">
        <f>+[60]GADS!BH37</f>
        <v>0</v>
      </c>
      <c r="BA15" s="518">
        <f>+[60]GADS!BI37</f>
        <v>0</v>
      </c>
      <c r="BB15" s="518">
        <f>+[60]GADS!BJ37</f>
        <v>0</v>
      </c>
      <c r="BC15" s="518">
        <f>+[60]GADS!BK37</f>
        <v>0</v>
      </c>
      <c r="BD15" s="518">
        <f>+[60]GADS!BL37</f>
        <v>0</v>
      </c>
      <c r="BE15" s="518">
        <f t="shared" si="3"/>
        <v>0</v>
      </c>
      <c r="BF15" s="519"/>
      <c r="BG15" s="518">
        <f>+[60]GADS!BM37</f>
        <v>0</v>
      </c>
      <c r="BH15" s="518">
        <f>+[60]GADS!BN37</f>
        <v>0</v>
      </c>
      <c r="BI15" s="518">
        <f>+[60]GADS!BO37</f>
        <v>0</v>
      </c>
      <c r="BJ15" s="518">
        <f>+[60]GADS!BP37</f>
        <v>0</v>
      </c>
      <c r="BK15" s="518">
        <f>+[60]GADS!BQ37</f>
        <v>0</v>
      </c>
      <c r="BL15" s="518">
        <f>+[60]GADS!BR37</f>
        <v>0</v>
      </c>
      <c r="BM15" s="518">
        <f>+[60]GADS!BS37</f>
        <v>0</v>
      </c>
      <c r="BN15" s="518">
        <f>+[60]GADS!BT37</f>
        <v>0</v>
      </c>
      <c r="BO15" s="518">
        <f>+[60]GADS!BU37</f>
        <v>0</v>
      </c>
      <c r="BP15" s="518">
        <f>+[60]GADS!BV37</f>
        <v>0</v>
      </c>
      <c r="BQ15" s="518">
        <f>+[60]GADS!BW37</f>
        <v>0</v>
      </c>
      <c r="BR15" s="518">
        <f>+[60]GADS!BX37</f>
        <v>0</v>
      </c>
      <c r="BS15" s="518">
        <f t="shared" si="4"/>
        <v>0</v>
      </c>
      <c r="BT15" s="519"/>
      <c r="BU15" s="518">
        <f>+[60]GADS!BY37</f>
        <v>0</v>
      </c>
      <c r="BV15" s="518">
        <f>+[60]GADS!BZ37</f>
        <v>0</v>
      </c>
      <c r="BW15" s="518">
        <f>+[60]GADS!CA37</f>
        <v>0</v>
      </c>
      <c r="BX15" s="518">
        <f>+[60]GADS!CB37</f>
        <v>0</v>
      </c>
      <c r="BY15" s="518">
        <f>+[60]GADS!CC37</f>
        <v>0</v>
      </c>
      <c r="BZ15" s="518">
        <f>+[60]GADS!CD37</f>
        <v>0</v>
      </c>
      <c r="CA15" s="518">
        <f>+[60]GADS!CE37</f>
        <v>0</v>
      </c>
      <c r="CB15" s="518">
        <f>+[60]GADS!CF37</f>
        <v>0</v>
      </c>
      <c r="CC15" s="518">
        <f>+[60]GADS!CG37</f>
        <v>0</v>
      </c>
      <c r="CD15" s="518">
        <f>+[60]GADS!CH37</f>
        <v>0</v>
      </c>
      <c r="CE15" s="518">
        <f>+[60]GADS!CI37</f>
        <v>0</v>
      </c>
      <c r="CF15" s="518">
        <f>+[60]GADS!CJ37</f>
        <v>0</v>
      </c>
      <c r="CG15" s="518">
        <f t="shared" si="5"/>
        <v>0</v>
      </c>
      <c r="CH15" s="519"/>
      <c r="CI15" s="518">
        <f>+[60]GADS!CK38</f>
        <v>0</v>
      </c>
      <c r="CJ15" s="518">
        <f>+[60]GADS!CL38</f>
        <v>0</v>
      </c>
      <c r="CK15" s="518">
        <f>+[60]GADS!CM38</f>
        <v>0</v>
      </c>
      <c r="CL15" s="518">
        <f>+[60]GADS!CN38</f>
        <v>0</v>
      </c>
      <c r="CM15" s="518">
        <f>+[60]GADS!CO38</f>
        <v>0</v>
      </c>
      <c r="CN15" s="518">
        <f>+[60]GADS!CP38</f>
        <v>0</v>
      </c>
      <c r="CO15" s="518">
        <f>+[60]GADS!CQ38</f>
        <v>0</v>
      </c>
      <c r="CP15" s="518">
        <f>+[60]GADS!CR38</f>
        <v>0</v>
      </c>
      <c r="CQ15" s="518">
        <f>+[60]GADS!CS38</f>
        <v>0</v>
      </c>
      <c r="CR15" s="518">
        <f>+[60]GADS!CT38</f>
        <v>0</v>
      </c>
      <c r="CS15" s="518">
        <f>+[60]GADS!CU38</f>
        <v>0</v>
      </c>
      <c r="CT15" s="518">
        <f>+[60]GADS!CV38</f>
        <v>0</v>
      </c>
      <c r="CU15" s="518">
        <f t="shared" si="6"/>
        <v>0</v>
      </c>
      <c r="CV15" s="519"/>
      <c r="CW15" s="518">
        <f>+[60]GADS!CW37</f>
        <v>0</v>
      </c>
      <c r="CX15" s="518">
        <f>+[60]GADS!CX37</f>
        <v>0</v>
      </c>
      <c r="CY15" s="518">
        <f>+[60]GADS!CY37</f>
        <v>0</v>
      </c>
      <c r="CZ15" s="518">
        <f>+[60]GADS!CZ37</f>
        <v>0</v>
      </c>
      <c r="DA15" s="518">
        <f>+[60]GADS!DA37</f>
        <v>0</v>
      </c>
      <c r="DB15" s="518">
        <f>+[60]GADS!DB37</f>
        <v>0</v>
      </c>
      <c r="DC15" s="518">
        <f>+[60]GADS!DC37</f>
        <v>0</v>
      </c>
      <c r="DD15" s="518">
        <f>+[60]GADS!DD37</f>
        <v>0</v>
      </c>
      <c r="DE15" s="518">
        <f>+[60]GADS!DE37</f>
        <v>0</v>
      </c>
      <c r="DF15" s="518">
        <f>+[60]GADS!DF37</f>
        <v>0</v>
      </c>
      <c r="DG15" s="518">
        <f>+[60]GADS!DG37</f>
        <v>0</v>
      </c>
      <c r="DH15" s="518">
        <f>+[60]GADS!DH37</f>
        <v>0</v>
      </c>
      <c r="DI15" s="518">
        <f t="shared" si="7"/>
        <v>0</v>
      </c>
      <c r="DJ15" s="519"/>
      <c r="DK15" s="518">
        <f>+[60]GADS!DI37</f>
        <v>0</v>
      </c>
      <c r="DL15" s="518">
        <f>+[60]GADS!DJ37</f>
        <v>0</v>
      </c>
      <c r="DM15" s="518">
        <f>+[60]GADS!DK37</f>
        <v>0</v>
      </c>
      <c r="DN15" s="518">
        <f>+[60]GADS!DL37</f>
        <v>0</v>
      </c>
      <c r="DO15" s="518">
        <f>+[60]GADS!DM37</f>
        <v>0</v>
      </c>
      <c r="DP15" s="518">
        <f>+[60]GADS!DN37</f>
        <v>0</v>
      </c>
      <c r="DQ15" s="518">
        <f>+[60]GADS!DO37</f>
        <v>0</v>
      </c>
      <c r="DR15" s="518">
        <f>+[60]GADS!DP37</f>
        <v>0</v>
      </c>
      <c r="DS15" s="518">
        <f>+[60]GADS!DQ37</f>
        <v>0</v>
      </c>
      <c r="DT15" s="518">
        <f>+[60]GADS!DR37</f>
        <v>0</v>
      </c>
      <c r="DU15" s="518">
        <f>+[60]GADS!DS37</f>
        <v>0</v>
      </c>
      <c r="DV15" s="518">
        <f>+[60]GADS!DT37</f>
        <v>0</v>
      </c>
      <c r="DW15" s="518">
        <f t="shared" si="8"/>
        <v>0</v>
      </c>
      <c r="DX15" s="519"/>
      <c r="DY15" s="518">
        <f>+[60]GADS!DU37</f>
        <v>0</v>
      </c>
      <c r="DZ15" s="518">
        <f>+[60]GADS!DV37</f>
        <v>0</v>
      </c>
      <c r="EA15" s="518">
        <f>+[60]GADS!DW37</f>
        <v>0</v>
      </c>
      <c r="EB15" s="518">
        <f>+[60]GADS!DX37</f>
        <v>0</v>
      </c>
      <c r="EC15" s="518">
        <f>+[60]GADS!DY37</f>
        <v>0</v>
      </c>
      <c r="ED15" s="518">
        <f>+[60]GADS!DZ37</f>
        <v>0</v>
      </c>
      <c r="EE15" s="518">
        <f>+[60]GADS!EA37</f>
        <v>0</v>
      </c>
      <c r="EF15" s="518">
        <f>+[60]GADS!EB37</f>
        <v>0</v>
      </c>
      <c r="EG15" s="518">
        <f>+[60]GADS!EC37</f>
        <v>0</v>
      </c>
      <c r="EH15" s="518">
        <f>+[60]GADS!ED37</f>
        <v>0</v>
      </c>
      <c r="EI15" s="518">
        <f>+[60]GADS!EE37</f>
        <v>0</v>
      </c>
      <c r="EJ15" s="518">
        <f>+[60]GADS!EF37</f>
        <v>0</v>
      </c>
      <c r="EK15" s="518">
        <f t="shared" si="9"/>
        <v>0</v>
      </c>
      <c r="EL15" s="519"/>
      <c r="EM15" s="518">
        <f>+[60]GADS!EG37</f>
        <v>0</v>
      </c>
      <c r="EN15" s="518">
        <f>+[60]GADS!EH37</f>
        <v>0</v>
      </c>
      <c r="EO15" s="518">
        <f>+[60]GADS!EI37</f>
        <v>0</v>
      </c>
      <c r="EP15" s="518">
        <f>+[60]GADS!EJ37</f>
        <v>0</v>
      </c>
      <c r="EQ15" s="518">
        <f>+[60]GADS!EK37</f>
        <v>0</v>
      </c>
      <c r="ER15" s="518">
        <f>+[60]GADS!EL37</f>
        <v>0</v>
      </c>
      <c r="ES15" s="518">
        <f>+[60]GADS!EM37</f>
        <v>0</v>
      </c>
      <c r="ET15" s="518">
        <f>+[60]GADS!EN37</f>
        <v>0</v>
      </c>
      <c r="EU15" s="518">
        <f>+[60]GADS!EO37</f>
        <v>0</v>
      </c>
      <c r="EV15" s="518">
        <f>+[60]GADS!EP37</f>
        <v>0</v>
      </c>
      <c r="EW15" s="518">
        <f>+[60]GADS!EQ37</f>
        <v>0</v>
      </c>
      <c r="EX15" s="518">
        <f>+[60]GADS!ER37</f>
        <v>0</v>
      </c>
      <c r="EY15" s="518">
        <f t="shared" si="10"/>
        <v>0</v>
      </c>
      <c r="EZ15" s="519"/>
      <c r="FA15" s="518">
        <f>+[60]GADS!ES37</f>
        <v>0</v>
      </c>
      <c r="FB15" s="518">
        <f>+[60]GADS!ET37</f>
        <v>0</v>
      </c>
      <c r="FC15" s="518">
        <f>+[60]GADS!EU37</f>
        <v>0</v>
      </c>
      <c r="FD15" s="518">
        <f>+[60]GADS!EV37</f>
        <v>0</v>
      </c>
      <c r="FE15" s="518">
        <f>+[60]GADS!EW37</f>
        <v>0</v>
      </c>
      <c r="FF15" s="518">
        <f>+[60]GADS!EX37</f>
        <v>0</v>
      </c>
      <c r="FG15" s="518">
        <f>+[60]GADS!EY37</f>
        <v>0</v>
      </c>
      <c r="FH15" s="518">
        <f>+[60]GADS!EZ37</f>
        <v>0</v>
      </c>
      <c r="FI15" s="518">
        <f>+[60]GADS!FA37</f>
        <v>0</v>
      </c>
      <c r="FJ15" s="518">
        <f>+[60]GADS!FB37</f>
        <v>0</v>
      </c>
      <c r="FK15" s="518">
        <f>+[60]GADS!FC37</f>
        <v>0</v>
      </c>
      <c r="FL15" s="518">
        <f>+[60]GADS!FD37</f>
        <v>0</v>
      </c>
      <c r="FM15" s="518">
        <f t="shared" si="11"/>
        <v>0</v>
      </c>
    </row>
    <row r="16" spans="2:169" ht="15.75" x14ac:dyDescent="0.25">
      <c r="B16" s="687" t="s">
        <v>92</v>
      </c>
      <c r="C16" s="542">
        <f t="shared" ref="C16:N16" si="36">+C8+C7</f>
        <v>-162.46666218919989</v>
      </c>
      <c r="D16" s="542">
        <f t="shared" si="36"/>
        <v>-4.8407186908004718</v>
      </c>
      <c r="E16" s="542">
        <f t="shared" si="36"/>
        <v>64.941730980000244</v>
      </c>
      <c r="F16" s="542">
        <f t="shared" si="36"/>
        <v>138.25495048999977</v>
      </c>
      <c r="G16" s="542">
        <f t="shared" si="36"/>
        <v>-23.549169119999846</v>
      </c>
      <c r="H16" s="542">
        <f t="shared" si="36"/>
        <v>1.087699870000467</v>
      </c>
      <c r="I16" s="542">
        <f t="shared" si="36"/>
        <v>-6.8709189700001581</v>
      </c>
      <c r="J16" s="542">
        <f t="shared" si="36"/>
        <v>-18.103230800000283</v>
      </c>
      <c r="K16" s="542">
        <f t="shared" si="36"/>
        <v>-178.30723426999975</v>
      </c>
      <c r="L16" s="542">
        <f t="shared" si="36"/>
        <v>43.597132351799473</v>
      </c>
      <c r="M16" s="542">
        <f t="shared" si="36"/>
        <v>57.724627722499285</v>
      </c>
      <c r="N16" s="542">
        <f t="shared" si="36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7">+R8+R7</f>
        <v>-14.477012420000101</v>
      </c>
      <c r="S16" s="542">
        <f t="shared" si="37"/>
        <v>29.558211770000014</v>
      </c>
      <c r="T16" s="542">
        <f t="shared" si="37"/>
        <v>81.025702586200026</v>
      </c>
      <c r="U16" s="542">
        <f t="shared" si="37"/>
        <v>-84.364768459999837</v>
      </c>
      <c r="V16" s="542">
        <f t="shared" si="37"/>
        <v>-57.58109049000096</v>
      </c>
      <c r="W16" s="542">
        <f t="shared" si="37"/>
        <v>-33.547357519998755</v>
      </c>
      <c r="X16" s="542">
        <f t="shared" si="37"/>
        <v>-67.564583620000491</v>
      </c>
      <c r="Y16" s="542">
        <f t="shared" si="37"/>
        <v>3.7844683499999583</v>
      </c>
      <c r="Z16" s="542">
        <f t="shared" si="37"/>
        <v>-20.805744950000665</v>
      </c>
      <c r="AA16" s="542">
        <f t="shared" si="37"/>
        <v>-3.6167802799985154</v>
      </c>
      <c r="AB16" s="542">
        <f t="shared" si="37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8">+AF8+AF7</f>
        <v>-166.99274186000022</v>
      </c>
      <c r="AG16" s="542">
        <f t="shared" si="38"/>
        <v>9.7640943400001028</v>
      </c>
      <c r="AH16" s="542">
        <f t="shared" si="38"/>
        <v>-77.851865779999272</v>
      </c>
      <c r="AI16" s="542">
        <f t="shared" si="38"/>
        <v>-83.114240850000115</v>
      </c>
      <c r="AJ16" s="542">
        <f t="shared" si="38"/>
        <v>-18.487408370000026</v>
      </c>
      <c r="AK16" s="542">
        <f t="shared" si="38"/>
        <v>-96.229371040000387</v>
      </c>
      <c r="AL16" s="542">
        <f t="shared" si="38"/>
        <v>205.30338109000053</v>
      </c>
      <c r="AM16" s="542">
        <f t="shared" si="38"/>
        <v>225.0882695699994</v>
      </c>
      <c r="AN16" s="542">
        <f t="shared" si="38"/>
        <v>32.305390650000575</v>
      </c>
      <c r="AO16" s="542">
        <f t="shared" si="38"/>
        <v>177.32096867999923</v>
      </c>
      <c r="AP16" s="542">
        <f t="shared" si="38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9">+AT8+AT7</f>
        <v>190.22891421000014</v>
      </c>
      <c r="AU16" s="542">
        <f t="shared" si="39"/>
        <v>-1.9218361799998895</v>
      </c>
      <c r="AV16" s="542">
        <f t="shared" si="39"/>
        <v>-69.446661179999865</v>
      </c>
      <c r="AW16" s="542">
        <f t="shared" si="39"/>
        <v>187.14361741000022</v>
      </c>
      <c r="AX16" s="542">
        <f t="shared" si="39"/>
        <v>-150.05142341000143</v>
      </c>
      <c r="AY16" s="542">
        <f t="shared" si="39"/>
        <v>-182.55670554999952</v>
      </c>
      <c r="AZ16" s="542">
        <f t="shared" si="39"/>
        <v>58.078442090000145</v>
      </c>
      <c r="BA16" s="542">
        <f t="shared" si="39"/>
        <v>44.314555120000811</v>
      </c>
      <c r="BB16" s="542">
        <f t="shared" si="39"/>
        <v>82.429143269999798</v>
      </c>
      <c r="BC16" s="542">
        <f t="shared" si="39"/>
        <v>176.9787450600007</v>
      </c>
      <c r="BD16" s="542">
        <f t="shared" si="39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0">+BH8+BH7</f>
        <v>-33.604121229999706</v>
      </c>
      <c r="BI16" s="542">
        <f t="shared" si="40"/>
        <v>-46.051436559999971</v>
      </c>
      <c r="BJ16" s="542">
        <f t="shared" si="40"/>
        <v>23.410697139999534</v>
      </c>
      <c r="BK16" s="542">
        <f t="shared" si="40"/>
        <v>-76.591836619999583</v>
      </c>
      <c r="BL16" s="542">
        <f t="shared" si="40"/>
        <v>0.4910799299997457</v>
      </c>
      <c r="BM16" s="542">
        <f t="shared" si="40"/>
        <v>-40.007216840000289</v>
      </c>
      <c r="BN16" s="542">
        <f t="shared" si="40"/>
        <v>5.0330573300006165</v>
      </c>
      <c r="BO16" s="542">
        <f t="shared" si="40"/>
        <v>223.78713947999927</v>
      </c>
      <c r="BP16" s="542">
        <f t="shared" si="40"/>
        <v>-108.59741842000085</v>
      </c>
      <c r="BQ16" s="542">
        <f t="shared" si="40"/>
        <v>51.924027920001251</v>
      </c>
      <c r="BR16" s="542">
        <f t="shared" si="40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1">+BV8+BV7</f>
        <v>-4.0549691499997458</v>
      </c>
      <c r="BW16" s="542">
        <f t="shared" si="41"/>
        <v>-5.7922175500006361</v>
      </c>
      <c r="BX16" s="542">
        <f t="shared" si="41"/>
        <v>-88.593493399999076</v>
      </c>
      <c r="BY16" s="542">
        <f t="shared" si="41"/>
        <v>-133.65076079700052</v>
      </c>
      <c r="BZ16" s="542">
        <f t="shared" si="41"/>
        <v>63.249020355999818</v>
      </c>
      <c r="CA16" s="542">
        <f t="shared" si="41"/>
        <v>88.278719133000664</v>
      </c>
      <c r="CB16" s="542">
        <f t="shared" si="41"/>
        <v>-81.680997139998993</v>
      </c>
      <c r="CC16" s="542">
        <f t="shared" si="41"/>
        <v>244.70448356999918</v>
      </c>
      <c r="CD16" s="542">
        <f t="shared" si="41"/>
        <v>62.261317500001027</v>
      </c>
      <c r="CE16" s="542">
        <f t="shared" si="41"/>
        <v>4.9359465099985016</v>
      </c>
      <c r="CF16" s="542">
        <f t="shared" si="41"/>
        <v>354.15904880999955</v>
      </c>
      <c r="CG16" s="542">
        <f t="shared" si="5"/>
        <v>435.81469419199982</v>
      </c>
      <c r="CH16" s="573"/>
      <c r="CI16" s="542">
        <f t="shared" ref="CI16:CT16" si="42">+CI8+CI7</f>
        <v>-111.05165810699991</v>
      </c>
      <c r="CJ16" s="542">
        <f t="shared" si="42"/>
        <v>14.153068270000063</v>
      </c>
      <c r="CK16" s="542">
        <f t="shared" si="42"/>
        <v>199.38544925000014</v>
      </c>
      <c r="CL16" s="542">
        <f t="shared" si="42"/>
        <v>-77.531785020000996</v>
      </c>
      <c r="CM16" s="542">
        <f t="shared" si="42"/>
        <v>-100.6195679199989</v>
      </c>
      <c r="CN16" s="542">
        <f t="shared" si="42"/>
        <v>-81.385194290000797</v>
      </c>
      <c r="CO16" s="542">
        <f t="shared" si="42"/>
        <v>39.647894833000294</v>
      </c>
      <c r="CP16" s="542">
        <f t="shared" si="42"/>
        <v>130.95201159999939</v>
      </c>
      <c r="CQ16" s="542">
        <f t="shared" si="42"/>
        <v>-180.12919497000013</v>
      </c>
      <c r="CR16" s="542">
        <f t="shared" si="42"/>
        <v>93.627093370000239</v>
      </c>
      <c r="CS16" s="542">
        <f t="shared" si="42"/>
        <v>220.61611757000009</v>
      </c>
      <c r="CT16" s="542">
        <f t="shared" si="42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3">+CX8+CX7</f>
        <v>-147.7410498800003</v>
      </c>
      <c r="CY16" s="542">
        <f t="shared" si="43"/>
        <v>147.61851356000039</v>
      </c>
      <c r="CZ16" s="542">
        <f t="shared" si="43"/>
        <v>68.641214120000072</v>
      </c>
      <c r="DA16" s="542">
        <f t="shared" si="43"/>
        <v>-595.41747918000044</v>
      </c>
      <c r="DB16" s="542">
        <f t="shared" si="43"/>
        <v>-12.371560919999581</v>
      </c>
      <c r="DC16" s="542">
        <f t="shared" si="43"/>
        <v>70.219856912999788</v>
      </c>
      <c r="DD16" s="542">
        <f t="shared" si="43"/>
        <v>-22.416177089999984</v>
      </c>
      <c r="DE16" s="542">
        <f t="shared" si="43"/>
        <v>116.8790171600005</v>
      </c>
      <c r="DF16" s="542">
        <f t="shared" si="43"/>
        <v>168.48396226000094</v>
      </c>
      <c r="DG16" s="542">
        <f t="shared" si="43"/>
        <v>140.24306222999766</v>
      </c>
      <c r="DH16" s="542">
        <f t="shared" si="43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4">+DL8+DL7</f>
        <v>-15.623334209999932</v>
      </c>
      <c r="DM16" s="542">
        <f t="shared" si="44"/>
        <v>174.10718306999854</v>
      </c>
      <c r="DN16" s="542">
        <f t="shared" si="44"/>
        <v>1.6064917000013494</v>
      </c>
      <c r="DO16" s="542">
        <f t="shared" si="44"/>
        <v>30.674792929999185</v>
      </c>
      <c r="DP16" s="542">
        <f t="shared" si="44"/>
        <v>-87.982996829999266</v>
      </c>
      <c r="DQ16" s="542">
        <f t="shared" si="44"/>
        <v>5.4502077129984912</v>
      </c>
      <c r="DR16" s="542">
        <f t="shared" si="44"/>
        <v>37.497878790000755</v>
      </c>
      <c r="DS16" s="542">
        <f t="shared" si="44"/>
        <v>188.70350598559961</v>
      </c>
      <c r="DT16" s="542">
        <f t="shared" si="44"/>
        <v>-185.36997966999601</v>
      </c>
      <c r="DU16" s="542">
        <f t="shared" si="44"/>
        <v>76.168252440000657</v>
      </c>
      <c r="DV16" s="542">
        <f t="shared" si="44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5">+DZ8+DZ7</f>
        <v>-186.14266890499991</v>
      </c>
      <c r="EA16" s="542">
        <f t="shared" si="45"/>
        <v>72.988766329999962</v>
      </c>
      <c r="EB16" s="542">
        <f t="shared" si="45"/>
        <v>-13.077219319999376</v>
      </c>
      <c r="EC16" s="542">
        <f t="shared" si="45"/>
        <v>103.71527419999978</v>
      </c>
      <c r="ED16" s="542">
        <f t="shared" si="45"/>
        <v>-243.08917265000042</v>
      </c>
      <c r="EE16" s="542">
        <f t="shared" si="45"/>
        <v>-5.2977670799993106</v>
      </c>
      <c r="EF16" s="542">
        <f t="shared" si="45"/>
        <v>19.103981609997483</v>
      </c>
      <c r="EG16" s="542">
        <f t="shared" si="45"/>
        <v>5.6299352200028281</v>
      </c>
      <c r="EH16" s="542">
        <f t="shared" si="45"/>
        <v>31.867270179998286</v>
      </c>
      <c r="EI16" s="542">
        <f t="shared" si="45"/>
        <v>58.426643950000759</v>
      </c>
      <c r="EJ16" s="542">
        <f t="shared" si="45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6">+EN8+EN7</f>
        <v>-281.55331249000011</v>
      </c>
      <c r="EO16" s="542">
        <f t="shared" si="46"/>
        <v>98.92164024000013</v>
      </c>
      <c r="EP16" s="542">
        <f t="shared" si="46"/>
        <v>28.942112889999095</v>
      </c>
      <c r="EQ16" s="542">
        <f t="shared" si="46"/>
        <v>-51.270406339999781</v>
      </c>
      <c r="ER16" s="542">
        <f t="shared" si="46"/>
        <v>-83.663774839999277</v>
      </c>
      <c r="ES16" s="542">
        <f t="shared" si="46"/>
        <v>-11.77189728000095</v>
      </c>
      <c r="ET16" s="542">
        <f t="shared" si="46"/>
        <v>37.322899640000514</v>
      </c>
      <c r="EU16" s="542">
        <f t="shared" si="46"/>
        <v>110.84848176999955</v>
      </c>
      <c r="EV16" s="542">
        <f t="shared" si="46"/>
        <v>38.925787630000158</v>
      </c>
      <c r="EW16" s="542">
        <f t="shared" si="46"/>
        <v>109.61481692666729</v>
      </c>
      <c r="EX16" s="542">
        <f t="shared" si="46"/>
        <v>173.65060411875811</v>
      </c>
      <c r="EY16" s="542">
        <f t="shared" si="10"/>
        <v>353.7662492754248</v>
      </c>
      <c r="EZ16" s="573"/>
      <c r="FA16" s="542">
        <f t="shared" ref="FA16:FL16" si="47">+FA8+FA7</f>
        <v>-94.022994161614889</v>
      </c>
      <c r="FB16" s="542">
        <f t="shared" si="47"/>
        <v>83.316076619648072</v>
      </c>
      <c r="FC16" s="542">
        <f t="shared" si="47"/>
        <v>98.816409571230992</v>
      </c>
      <c r="FD16" s="542">
        <f t="shared" si="47"/>
        <v>48.919445579082378</v>
      </c>
      <c r="FE16" s="542">
        <f t="shared" si="47"/>
        <v>-82.527088009342492</v>
      </c>
      <c r="FF16" s="542">
        <f t="shared" si="47"/>
        <v>-72.099997145562185</v>
      </c>
      <c r="FG16" s="542">
        <f t="shared" si="47"/>
        <v>-0.53625699082074618</v>
      </c>
      <c r="FH16" s="542">
        <f t="shared" si="47"/>
        <v>17.82249722097578</v>
      </c>
      <c r="FI16" s="542">
        <f t="shared" si="47"/>
        <v>80.121547681591082</v>
      </c>
      <c r="FJ16" s="542">
        <f t="shared" si="47"/>
        <v>54.341154700117485</v>
      </c>
      <c r="FK16" s="542">
        <f t="shared" si="47"/>
        <v>77.68977218595802</v>
      </c>
      <c r="FL16" s="542">
        <f t="shared" si="47"/>
        <v>305.34101183347184</v>
      </c>
      <c r="FM16" s="542">
        <f t="shared" si="11"/>
        <v>517.1815790847354</v>
      </c>
    </row>
    <row r="17" spans="2:169" ht="15.75" x14ac:dyDescent="0.25">
      <c r="B17" s="687" t="s">
        <v>96</v>
      </c>
      <c r="C17" s="542">
        <f t="shared" ref="C17:N17" si="48">+C18+C30+C32</f>
        <v>-105.31111018919987</v>
      </c>
      <c r="D17" s="542">
        <f t="shared" si="48"/>
        <v>15.031457309199496</v>
      </c>
      <c r="E17" s="542">
        <f t="shared" si="48"/>
        <v>59.840353980000287</v>
      </c>
      <c r="F17" s="542">
        <f t="shared" si="48"/>
        <v>98.96451048999981</v>
      </c>
      <c r="G17" s="542">
        <f t="shared" si="48"/>
        <v>8.6523218800001871</v>
      </c>
      <c r="H17" s="542">
        <f t="shared" si="48"/>
        <v>-17.345687129999568</v>
      </c>
      <c r="I17" s="542">
        <f t="shared" si="48"/>
        <v>2.0760480299999298</v>
      </c>
      <c r="J17" s="542">
        <f t="shared" si="48"/>
        <v>29.203545199999617</v>
      </c>
      <c r="K17" s="542">
        <f t="shared" si="48"/>
        <v>-58.692639269999766</v>
      </c>
      <c r="L17" s="542">
        <f t="shared" si="48"/>
        <v>30.239845351799435</v>
      </c>
      <c r="M17" s="542">
        <f t="shared" si="48"/>
        <v>84.461344722499405</v>
      </c>
      <c r="N17" s="542">
        <f t="shared" si="48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9">+R18+R30+R32</f>
        <v>23.384751579999893</v>
      </c>
      <c r="S17" s="542">
        <f t="shared" si="49"/>
        <v>1.5832907700000192</v>
      </c>
      <c r="T17" s="542">
        <f t="shared" si="49"/>
        <v>-4.3913044138000963</v>
      </c>
      <c r="U17" s="542">
        <f t="shared" si="49"/>
        <v>10.803659540000011</v>
      </c>
      <c r="V17" s="542">
        <f t="shared" si="49"/>
        <v>126.12928550999924</v>
      </c>
      <c r="W17" s="542">
        <f t="shared" si="49"/>
        <v>-58.737117519998947</v>
      </c>
      <c r="X17" s="542">
        <f t="shared" si="49"/>
        <v>4.6717243799997448</v>
      </c>
      <c r="Y17" s="542">
        <f t="shared" si="49"/>
        <v>49.45445435000007</v>
      </c>
      <c r="Z17" s="542">
        <f t="shared" si="49"/>
        <v>9.4887850499990023</v>
      </c>
      <c r="AA17" s="542">
        <f t="shared" si="49"/>
        <v>74.930264720001517</v>
      </c>
      <c r="AB17" s="542">
        <f t="shared" si="49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0">+AF18+AF30+AF32</f>
        <v>-0.49851785999995357</v>
      </c>
      <c r="AG17" s="542">
        <f t="shared" si="50"/>
        <v>-200.93205765999988</v>
      </c>
      <c r="AH17" s="542">
        <f t="shared" si="50"/>
        <v>79.573362220000575</v>
      </c>
      <c r="AI17" s="542">
        <f t="shared" si="50"/>
        <v>-18.658292850000084</v>
      </c>
      <c r="AJ17" s="542">
        <f t="shared" si="50"/>
        <v>4.8454896299998538</v>
      </c>
      <c r="AK17" s="542">
        <f t="shared" si="50"/>
        <v>-86.825069040000244</v>
      </c>
      <c r="AL17" s="542">
        <f t="shared" si="50"/>
        <v>195.43320609000074</v>
      </c>
      <c r="AM17" s="542">
        <f t="shared" si="50"/>
        <v>-54.967702430000699</v>
      </c>
      <c r="AN17" s="542">
        <f t="shared" si="50"/>
        <v>-18.424232349999603</v>
      </c>
      <c r="AO17" s="542">
        <f t="shared" si="50"/>
        <v>148.64737867999935</v>
      </c>
      <c r="AP17" s="542">
        <f t="shared" si="50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1">+AT18+AT30+AT32</f>
        <v>301.29692820999998</v>
      </c>
      <c r="AU17" s="542">
        <f t="shared" si="51"/>
        <v>-73.588613179999683</v>
      </c>
      <c r="AV17" s="542">
        <f t="shared" si="51"/>
        <v>-34.072424179999999</v>
      </c>
      <c r="AW17" s="542">
        <f t="shared" si="51"/>
        <v>26.354984410000085</v>
      </c>
      <c r="AX17" s="542">
        <f t="shared" si="51"/>
        <v>11.925778589998709</v>
      </c>
      <c r="AY17" s="542">
        <f t="shared" si="51"/>
        <v>30.412826450000438</v>
      </c>
      <c r="AZ17" s="542">
        <f t="shared" si="51"/>
        <v>61.541694090000156</v>
      </c>
      <c r="BA17" s="542">
        <f t="shared" si="51"/>
        <v>39.566274120000905</v>
      </c>
      <c r="BB17" s="542">
        <f t="shared" si="51"/>
        <v>83.041898269999706</v>
      </c>
      <c r="BC17" s="542">
        <f t="shared" si="51"/>
        <v>79.784036060000616</v>
      </c>
      <c r="BD17" s="542">
        <f t="shared" si="51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2">+BH18+BH30+BH32</f>
        <v>-112.99016422999946</v>
      </c>
      <c r="BI17" s="542">
        <f t="shared" si="52"/>
        <v>-22.031782560000035</v>
      </c>
      <c r="BJ17" s="542">
        <f t="shared" si="52"/>
        <v>25.927337139999583</v>
      </c>
      <c r="BK17" s="542">
        <f t="shared" si="52"/>
        <v>8.4548363800002484</v>
      </c>
      <c r="BL17" s="542">
        <f t="shared" si="52"/>
        <v>13.108769929999795</v>
      </c>
      <c r="BM17" s="542">
        <f t="shared" si="52"/>
        <v>-26.011983840000191</v>
      </c>
      <c r="BN17" s="542">
        <f t="shared" si="52"/>
        <v>5.1813973300005784</v>
      </c>
      <c r="BO17" s="542">
        <f t="shared" si="52"/>
        <v>-22.944629520000703</v>
      </c>
      <c r="BP17" s="542">
        <f t="shared" si="52"/>
        <v>103.02188057999909</v>
      </c>
      <c r="BQ17" s="542">
        <f t="shared" si="52"/>
        <v>62.936328920001003</v>
      </c>
      <c r="BR17" s="542">
        <f t="shared" si="52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3">+BV18+BV30+BV32</f>
        <v>25.775279850000111</v>
      </c>
      <c r="BW17" s="542">
        <f t="shared" si="53"/>
        <v>-142.36541155000069</v>
      </c>
      <c r="BX17" s="542">
        <f t="shared" si="53"/>
        <v>-70.971874399999081</v>
      </c>
      <c r="BY17" s="542">
        <f t="shared" si="53"/>
        <v>-49.065292797000531</v>
      </c>
      <c r="BZ17" s="542">
        <f t="shared" si="53"/>
        <v>55.20617735599987</v>
      </c>
      <c r="CA17" s="542">
        <f t="shared" si="53"/>
        <v>141.07130013300082</v>
      </c>
      <c r="CB17" s="542">
        <f t="shared" si="53"/>
        <v>0.72350486000108916</v>
      </c>
      <c r="CC17" s="542">
        <f t="shared" si="53"/>
        <v>273.67410056999893</v>
      </c>
      <c r="CD17" s="542">
        <f t="shared" si="53"/>
        <v>-8.0603434999989183</v>
      </c>
      <c r="CE17" s="542">
        <f t="shared" si="53"/>
        <v>24.950409509998714</v>
      </c>
      <c r="CF17" s="542">
        <f t="shared" si="53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4">+CJ18+CJ30+CJ32</f>
        <v>21.232241270000138</v>
      </c>
      <c r="CK17" s="542">
        <f t="shared" si="54"/>
        <v>0.56165924999996975</v>
      </c>
      <c r="CL17" s="542">
        <f t="shared" si="54"/>
        <v>52.736731979999206</v>
      </c>
      <c r="CM17" s="542">
        <f t="shared" si="54"/>
        <v>52.995205080001114</v>
      </c>
      <c r="CN17" s="542">
        <f t="shared" si="54"/>
        <v>46.194610709999282</v>
      </c>
      <c r="CO17" s="542">
        <f t="shared" si="54"/>
        <v>96.153591833000121</v>
      </c>
      <c r="CP17" s="542">
        <f t="shared" si="54"/>
        <v>-75.426208400000448</v>
      </c>
      <c r="CQ17" s="542">
        <f t="shared" si="54"/>
        <v>-201.02688797000025</v>
      </c>
      <c r="CR17" s="542">
        <f t="shared" si="54"/>
        <v>271.79520437000019</v>
      </c>
      <c r="CS17" s="542">
        <f t="shared" si="54"/>
        <v>162.03005757000022</v>
      </c>
      <c r="CT17" s="542">
        <f t="shared" si="54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5">+CX18+CX30+CX32</f>
        <v>-75.055571880000159</v>
      </c>
      <c r="CY17" s="542">
        <f t="shared" si="55"/>
        <v>-75.196703439999695</v>
      </c>
      <c r="CZ17" s="542">
        <f t="shared" si="55"/>
        <v>4.2427981200003053</v>
      </c>
      <c r="DA17" s="542">
        <f t="shared" si="55"/>
        <v>-574.32687618000057</v>
      </c>
      <c r="DB17" s="542">
        <f t="shared" si="55"/>
        <v>-26.743822919999442</v>
      </c>
      <c r="DC17" s="542">
        <f t="shared" si="55"/>
        <v>38.477195912999555</v>
      </c>
      <c r="DD17" s="542">
        <f t="shared" si="55"/>
        <v>-130.23943408999978</v>
      </c>
      <c r="DE17" s="542">
        <f t="shared" si="55"/>
        <v>110.58306416000045</v>
      </c>
      <c r="DF17" s="542">
        <f t="shared" si="55"/>
        <v>321.47202326000075</v>
      </c>
      <c r="DG17" s="542">
        <f t="shared" si="55"/>
        <v>59.25901622999762</v>
      </c>
      <c r="DH17" s="542">
        <f t="shared" si="55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6">+DL18+DL30+DL32</f>
        <v>-0.14993320999974458</v>
      </c>
      <c r="DM17" s="542">
        <f t="shared" si="56"/>
        <v>264.70198106999879</v>
      </c>
      <c r="DN17" s="542">
        <f t="shared" si="56"/>
        <v>-0.58410329999889754</v>
      </c>
      <c r="DO17" s="542">
        <f t="shared" si="56"/>
        <v>84.770784929999195</v>
      </c>
      <c r="DP17" s="542">
        <f t="shared" si="56"/>
        <v>16.077897170000711</v>
      </c>
      <c r="DQ17" s="542">
        <f t="shared" si="56"/>
        <v>1.4945047129986335</v>
      </c>
      <c r="DR17" s="542">
        <f t="shared" si="56"/>
        <v>-36.386344209999486</v>
      </c>
      <c r="DS17" s="542">
        <f t="shared" si="56"/>
        <v>202.13222998559991</v>
      </c>
      <c r="DT17" s="542">
        <f t="shared" si="56"/>
        <v>-165.12576766999621</v>
      </c>
      <c r="DU17" s="542">
        <f t="shared" si="56"/>
        <v>64.42909544000068</v>
      </c>
      <c r="DV17" s="542">
        <f t="shared" si="56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7">+DZ18+DZ30+DZ32</f>
        <v>-199.33428190499984</v>
      </c>
      <c r="EA17" s="542">
        <f t="shared" si="57"/>
        <v>22.326503330000026</v>
      </c>
      <c r="EB17" s="542">
        <f t="shared" si="57"/>
        <v>33.97924568000051</v>
      </c>
      <c r="EC17" s="542">
        <f t="shared" si="57"/>
        <v>212.93207519999982</v>
      </c>
      <c r="ED17" s="542">
        <f t="shared" si="57"/>
        <v>-197.07751765000043</v>
      </c>
      <c r="EE17" s="542">
        <f t="shared" si="57"/>
        <v>44.500014920000552</v>
      </c>
      <c r="EF17" s="542">
        <f t="shared" si="57"/>
        <v>13.763291609997488</v>
      </c>
      <c r="EG17" s="542">
        <f t="shared" si="57"/>
        <v>8.5883592200027579</v>
      </c>
      <c r="EH17" s="542">
        <f t="shared" si="57"/>
        <v>3.5028911799986382</v>
      </c>
      <c r="EI17" s="542">
        <f t="shared" si="57"/>
        <v>80.584010950000334</v>
      </c>
      <c r="EJ17" s="542">
        <f t="shared" si="57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58">+EN18+EN30+EN32</f>
        <v>-342.15599430000003</v>
      </c>
      <c r="EO17" s="542">
        <f t="shared" si="58"/>
        <v>46.872287740000189</v>
      </c>
      <c r="EP17" s="542">
        <f t="shared" si="58"/>
        <v>-19.120232240000711</v>
      </c>
      <c r="EQ17" s="542">
        <f t="shared" si="58"/>
        <v>18.662005829999892</v>
      </c>
      <c r="ER17" s="542">
        <f t="shared" si="58"/>
        <v>-12.767667199999185</v>
      </c>
      <c r="ES17" s="542">
        <f t="shared" si="58"/>
        <v>-61.105922580011068</v>
      </c>
      <c r="ET17" s="542">
        <f t="shared" si="58"/>
        <v>149.10135953000963</v>
      </c>
      <c r="EU17" s="542">
        <f t="shared" si="58"/>
        <v>69.361063060000745</v>
      </c>
      <c r="EV17" s="542">
        <f t="shared" si="58"/>
        <v>-143.00934594000017</v>
      </c>
      <c r="EW17" s="542">
        <f t="shared" si="58"/>
        <v>-76.685139303332619</v>
      </c>
      <c r="EX17" s="542">
        <f t="shared" si="58"/>
        <v>-106.87726050124184</v>
      </c>
      <c r="EY17" s="542">
        <f t="shared" si="10"/>
        <v>-129.98936773457535</v>
      </c>
      <c r="EZ17" s="573"/>
      <c r="FA17" s="542">
        <f t="shared" ref="FA17:FL17" si="59">+FA18+FA30+FA32</f>
        <v>-24.64867888161578</v>
      </c>
      <c r="FB17" s="542">
        <f t="shared" si="59"/>
        <v>65.000147599648869</v>
      </c>
      <c r="FC17" s="542">
        <f t="shared" si="59"/>
        <v>52.478301431230946</v>
      </c>
      <c r="FD17" s="542">
        <f t="shared" si="59"/>
        <v>149.04113367908241</v>
      </c>
      <c r="FE17" s="542">
        <f t="shared" si="59"/>
        <v>83.700356480657433</v>
      </c>
      <c r="FF17" s="542">
        <f t="shared" si="59"/>
        <v>50.357484284438172</v>
      </c>
      <c r="FG17" s="542">
        <f t="shared" si="59"/>
        <v>88.286528829179062</v>
      </c>
      <c r="FH17" s="542">
        <f t="shared" si="59"/>
        <v>37.13427067097593</v>
      </c>
      <c r="FI17" s="542">
        <f t="shared" si="59"/>
        <v>36.391980911590835</v>
      </c>
      <c r="FJ17" s="542">
        <f t="shared" si="59"/>
        <v>20.449133700117596</v>
      </c>
      <c r="FK17" s="542">
        <f t="shared" si="59"/>
        <v>39.849932305957793</v>
      </c>
      <c r="FL17" s="542">
        <f t="shared" si="59"/>
        <v>15.52938255347199</v>
      </c>
      <c r="FM17" s="542">
        <f t="shared" si="11"/>
        <v>613.56997356473539</v>
      </c>
    </row>
    <row r="18" spans="2:169" ht="15.75" x14ac:dyDescent="0.25">
      <c r="B18" s="690" t="s">
        <v>51</v>
      </c>
      <c r="C18" s="520">
        <f t="shared" ref="C18:N18" si="60">+C19+C26+C27+C28+C29</f>
        <v>11.15147065</v>
      </c>
      <c r="D18" s="520">
        <f t="shared" si="60"/>
        <v>0</v>
      </c>
      <c r="E18" s="520">
        <f t="shared" si="60"/>
        <v>22.89475243</v>
      </c>
      <c r="F18" s="520">
        <f t="shared" si="60"/>
        <v>29.675209410000001</v>
      </c>
      <c r="G18" s="520">
        <f t="shared" si="60"/>
        <v>3.0971525899999999</v>
      </c>
      <c r="H18" s="520">
        <f t="shared" si="60"/>
        <v>8.5306554600000002</v>
      </c>
      <c r="I18" s="520">
        <f t="shared" si="60"/>
        <v>0</v>
      </c>
      <c r="J18" s="520">
        <f t="shared" si="60"/>
        <v>9.0423145199999997</v>
      </c>
      <c r="K18" s="520">
        <f t="shared" si="60"/>
        <v>4.7371931900000002</v>
      </c>
      <c r="L18" s="520">
        <f t="shared" si="60"/>
        <v>6.7584194600000007</v>
      </c>
      <c r="M18" s="520">
        <f t="shared" si="60"/>
        <v>18.479897899999997</v>
      </c>
      <c r="N18" s="520">
        <f t="shared" si="60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1">+R19+R26+R27+R28+R29</f>
        <v>0</v>
      </c>
      <c r="S18" s="520">
        <f t="shared" si="61"/>
        <v>2.3463372599999999</v>
      </c>
      <c r="T18" s="520">
        <f t="shared" si="61"/>
        <v>3.9840391899999998</v>
      </c>
      <c r="U18" s="520">
        <f t="shared" si="61"/>
        <v>0</v>
      </c>
      <c r="V18" s="520">
        <f t="shared" si="61"/>
        <v>19.647082165999997</v>
      </c>
      <c r="W18" s="520">
        <f t="shared" si="61"/>
        <v>0.39191871999999994</v>
      </c>
      <c r="X18" s="520">
        <f t="shared" si="61"/>
        <v>8.7097414099999995</v>
      </c>
      <c r="Y18" s="520">
        <f t="shared" si="61"/>
        <v>19.57103296</v>
      </c>
      <c r="Z18" s="520">
        <f t="shared" si="61"/>
        <v>5.0280809690000003</v>
      </c>
      <c r="AA18" s="520">
        <f t="shared" si="61"/>
        <v>16.950280970000001</v>
      </c>
      <c r="AB18" s="520">
        <f t="shared" si="61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2">+AF19+AF26+AF27+AF28+AF29</f>
        <v>1.2981345799999999</v>
      </c>
      <c r="AG18" s="520">
        <f t="shared" si="62"/>
        <v>0</v>
      </c>
      <c r="AH18" s="520">
        <f t="shared" si="62"/>
        <v>2.2999999999999998</v>
      </c>
      <c r="AI18" s="520">
        <f t="shared" si="62"/>
        <v>3.3965806999999999</v>
      </c>
      <c r="AJ18" s="520">
        <f t="shared" si="62"/>
        <v>2.3086611499999998</v>
      </c>
      <c r="AK18" s="520">
        <f t="shared" si="62"/>
        <v>3.3851988699999995</v>
      </c>
      <c r="AL18" s="520">
        <f t="shared" si="62"/>
        <v>3.0965806899999997</v>
      </c>
      <c r="AM18" s="520">
        <f t="shared" si="62"/>
        <v>1.33063697</v>
      </c>
      <c r="AN18" s="520">
        <f t="shared" si="62"/>
        <v>0</v>
      </c>
      <c r="AO18" s="520">
        <f t="shared" si="62"/>
        <v>113.875561</v>
      </c>
      <c r="AP18" s="520">
        <f t="shared" si="62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3">+AT19+AT26+AT27+AT28+AT29</f>
        <v>14.807373150000002</v>
      </c>
      <c r="AU18" s="520">
        <f t="shared" si="63"/>
        <v>0</v>
      </c>
      <c r="AV18" s="520">
        <f t="shared" si="63"/>
        <v>0</v>
      </c>
      <c r="AW18" s="520">
        <f t="shared" si="63"/>
        <v>15.31349552</v>
      </c>
      <c r="AX18" s="520">
        <f t="shared" si="63"/>
        <v>0</v>
      </c>
      <c r="AY18" s="520">
        <f t="shared" si="63"/>
        <v>4.1765394699999998</v>
      </c>
      <c r="AZ18" s="520">
        <f t="shared" si="63"/>
        <v>10</v>
      </c>
      <c r="BA18" s="520">
        <f t="shared" si="63"/>
        <v>12.90664394</v>
      </c>
      <c r="BB18" s="520">
        <f t="shared" si="63"/>
        <v>15.610693770000001</v>
      </c>
      <c r="BC18" s="520">
        <f t="shared" si="63"/>
        <v>0</v>
      </c>
      <c r="BD18" s="520">
        <f t="shared" si="63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0</v>
      </c>
      <c r="BJ18" s="520">
        <f t="shared" si="64"/>
        <v>10.573263470000001</v>
      </c>
      <c r="BK18" s="520">
        <f t="shared" si="64"/>
        <v>6.077725</v>
      </c>
      <c r="BL18" s="520">
        <f t="shared" si="64"/>
        <v>54.430913969999999</v>
      </c>
      <c r="BM18" s="520">
        <f t="shared" si="64"/>
        <v>0.93810646999999991</v>
      </c>
      <c r="BN18" s="520">
        <f t="shared" si="64"/>
        <v>1.182804</v>
      </c>
      <c r="BO18" s="520">
        <f t="shared" si="64"/>
        <v>22.21396524</v>
      </c>
      <c r="BP18" s="520">
        <f t="shared" si="64"/>
        <v>60.955221480000006</v>
      </c>
      <c r="BQ18" s="520">
        <f t="shared" si="64"/>
        <v>0</v>
      </c>
      <c r="BR18" s="520">
        <f t="shared" si="64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5">+BV19+BV26+BV27+BV28+BV29</f>
        <v>5.1324096700000004</v>
      </c>
      <c r="BW18" s="520">
        <f t="shared" si="65"/>
        <v>7.1729433299999998</v>
      </c>
      <c r="BX18" s="520">
        <f t="shared" si="65"/>
        <v>1.6002809999999998</v>
      </c>
      <c r="BY18" s="520">
        <f t="shared" si="65"/>
        <v>24.210082190000001</v>
      </c>
      <c r="BZ18" s="520">
        <f t="shared" si="65"/>
        <v>13.817931700000001</v>
      </c>
      <c r="CA18" s="520">
        <f t="shared" si="65"/>
        <v>0</v>
      </c>
      <c r="CB18" s="520">
        <f t="shared" si="65"/>
        <v>6.3974216100000003</v>
      </c>
      <c r="CC18" s="520">
        <f t="shared" si="65"/>
        <v>12.803040000000001</v>
      </c>
      <c r="CD18" s="520">
        <f t="shared" si="65"/>
        <v>0.57217881000000015</v>
      </c>
      <c r="CE18" s="520">
        <f t="shared" si="65"/>
        <v>10.6217083</v>
      </c>
      <c r="CF18" s="520">
        <f t="shared" si="65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6">+CJ19+CJ26+CJ27+CJ28+CJ29</f>
        <v>22.291168209999999</v>
      </c>
      <c r="CK18" s="520">
        <f t="shared" si="66"/>
        <v>5</v>
      </c>
      <c r="CL18" s="520">
        <f t="shared" si="66"/>
        <v>5.6513379299999995</v>
      </c>
      <c r="CM18" s="520">
        <f t="shared" si="66"/>
        <v>12.83167478</v>
      </c>
      <c r="CN18" s="520">
        <f t="shared" si="66"/>
        <v>7.1927165799999999</v>
      </c>
      <c r="CO18" s="520">
        <f t="shared" si="66"/>
        <v>0</v>
      </c>
      <c r="CP18" s="520">
        <f t="shared" si="66"/>
        <v>3.9465506100000001</v>
      </c>
      <c r="CQ18" s="520">
        <f t="shared" si="66"/>
        <v>2.03779435</v>
      </c>
      <c r="CR18" s="520">
        <f t="shared" si="66"/>
        <v>64.573919818000007</v>
      </c>
      <c r="CS18" s="520">
        <f t="shared" si="66"/>
        <v>32.023502930000006</v>
      </c>
      <c r="CT18" s="520">
        <f t="shared" si="66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7">+CX19+CX26+CX27+CX28+CX29</f>
        <v>0</v>
      </c>
      <c r="CY18" s="520">
        <f t="shared" si="67"/>
        <v>5.4832077499999992</v>
      </c>
      <c r="CZ18" s="520">
        <f t="shared" si="67"/>
        <v>26.048321560000002</v>
      </c>
      <c r="DA18" s="520">
        <f t="shared" si="67"/>
        <v>3.6711916809999998</v>
      </c>
      <c r="DB18" s="520">
        <f t="shared" si="67"/>
        <v>6.8792105100000001</v>
      </c>
      <c r="DC18" s="520">
        <f t="shared" si="67"/>
        <v>30</v>
      </c>
      <c r="DD18" s="520">
        <f t="shared" si="67"/>
        <v>7.8800025500000004</v>
      </c>
      <c r="DE18" s="520">
        <f t="shared" si="67"/>
        <v>2.7742645300000004</v>
      </c>
      <c r="DF18" s="520">
        <f t="shared" si="67"/>
        <v>21.807798429999998</v>
      </c>
      <c r="DG18" s="520">
        <f t="shared" si="67"/>
        <v>6.3002818100000004</v>
      </c>
      <c r="DH18" s="520">
        <f t="shared" si="67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8">+DL19+DL26+DL27+DL28+DL29</f>
        <v>0.18098848000000001</v>
      </c>
      <c r="DM18" s="520">
        <f t="shared" si="68"/>
        <v>2.8470693699999998</v>
      </c>
      <c r="DN18" s="520">
        <f t="shared" si="68"/>
        <v>4.37878715</v>
      </c>
      <c r="DO18" s="520">
        <f t="shared" si="68"/>
        <v>1.4616863500000001</v>
      </c>
      <c r="DP18" s="520">
        <f t="shared" si="68"/>
        <v>34.799999999999997</v>
      </c>
      <c r="DQ18" s="520">
        <f t="shared" si="68"/>
        <v>0</v>
      </c>
      <c r="DR18" s="520">
        <f t="shared" si="68"/>
        <v>0</v>
      </c>
      <c r="DS18" s="520">
        <f t="shared" si="68"/>
        <v>-8.8391999999999995E-4</v>
      </c>
      <c r="DT18" s="520">
        <f t="shared" si="68"/>
        <v>4.4973050900000002</v>
      </c>
      <c r="DU18" s="520">
        <f t="shared" si="68"/>
        <v>10.278487798</v>
      </c>
      <c r="DV18" s="520">
        <f t="shared" si="68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9">+DZ19+DZ26+DZ27+DZ28+DZ29</f>
        <v>0.57548522000000002</v>
      </c>
      <c r="EA18" s="520">
        <f t="shared" si="69"/>
        <v>3.8709638499999999</v>
      </c>
      <c r="EB18" s="520">
        <f t="shared" si="69"/>
        <v>0</v>
      </c>
      <c r="EC18" s="520">
        <f t="shared" si="69"/>
        <v>3.9206698100000001</v>
      </c>
      <c r="ED18" s="520">
        <f t="shared" si="69"/>
        <v>3.5237496000000004</v>
      </c>
      <c r="EE18" s="520">
        <f t="shared" si="69"/>
        <v>0.95988728000000001</v>
      </c>
      <c r="EF18" s="520">
        <f t="shared" si="69"/>
        <v>10.068430260000001</v>
      </c>
      <c r="EG18" s="520">
        <f t="shared" si="69"/>
        <v>0.84928722999999995</v>
      </c>
      <c r="EH18" s="520">
        <f t="shared" si="69"/>
        <v>9.8000000000000007</v>
      </c>
      <c r="EI18" s="520">
        <f t="shared" si="69"/>
        <v>21.919950759999999</v>
      </c>
      <c r="EJ18" s="520">
        <f t="shared" si="69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3.7581909699999998</v>
      </c>
      <c r="EP18" s="520">
        <f t="shared" si="70"/>
        <v>10.9428635</v>
      </c>
      <c r="EQ18" s="520">
        <f t="shared" si="70"/>
        <v>1.9752218100000001</v>
      </c>
      <c r="ER18" s="520">
        <f t="shared" si="70"/>
        <v>0</v>
      </c>
      <c r="ES18" s="520">
        <f t="shared" si="70"/>
        <v>0.44740564199999999</v>
      </c>
      <c r="ET18" s="520">
        <f t="shared" si="70"/>
        <v>0</v>
      </c>
      <c r="EU18" s="520">
        <f t="shared" si="70"/>
        <v>12.740512860000001</v>
      </c>
      <c r="EV18" s="520">
        <f t="shared" si="70"/>
        <v>4.6588130999999997</v>
      </c>
      <c r="EW18" s="520">
        <f t="shared" si="70"/>
        <v>9.7166493800000016</v>
      </c>
      <c r="EX18" s="520">
        <f t="shared" si="70"/>
        <v>9.3030320499999988</v>
      </c>
      <c r="EY18" s="520">
        <f t="shared" si="10"/>
        <v>53.542689312</v>
      </c>
      <c r="EZ18" s="704"/>
      <c r="FA18" s="520">
        <f t="shared" ref="FA18:FL18" si="71">+FA19+FA26+FA27+FA28+FA29</f>
        <v>5.0077499999999997E-2</v>
      </c>
      <c r="FB18" s="520">
        <f t="shared" si="71"/>
        <v>0.36552472999999996</v>
      </c>
      <c r="FC18" s="520">
        <f t="shared" si="71"/>
        <v>5.0077499999999997E-2</v>
      </c>
      <c r="FD18" s="520">
        <f t="shared" si="71"/>
        <v>16.84794007</v>
      </c>
      <c r="FE18" s="520">
        <f t="shared" si="71"/>
        <v>1.5894183100000001</v>
      </c>
      <c r="FF18" s="520">
        <f t="shared" si="71"/>
        <v>5.6291762499999995</v>
      </c>
      <c r="FG18" s="520">
        <f t="shared" si="71"/>
        <v>1.7050265000000002</v>
      </c>
      <c r="FH18" s="520">
        <f t="shared" si="71"/>
        <v>5.3725913749999998</v>
      </c>
      <c r="FI18" s="520">
        <f t="shared" si="71"/>
        <v>0</v>
      </c>
      <c r="FJ18" s="520">
        <f t="shared" si="71"/>
        <v>15.90835</v>
      </c>
      <c r="FK18" s="520">
        <f t="shared" si="71"/>
        <v>0.60996947000000001</v>
      </c>
      <c r="FL18" s="520">
        <f t="shared" si="71"/>
        <v>22.847570587</v>
      </c>
      <c r="FM18" s="520">
        <f t="shared" si="11"/>
        <v>70.975722292</v>
      </c>
    </row>
    <row r="19" spans="2:169" ht="15.75" x14ac:dyDescent="0.25">
      <c r="B19" s="694" t="s">
        <v>680</v>
      </c>
      <c r="C19" s="518">
        <f>+SUM(C20:C25)</f>
        <v>11.15147065</v>
      </c>
      <c r="D19" s="518">
        <f t="shared" ref="D19:N19" si="72">+SUM(D20:D25)</f>
        <v>0</v>
      </c>
      <c r="E19" s="518">
        <f t="shared" si="72"/>
        <v>21.188293680000001</v>
      </c>
      <c r="F19" s="518">
        <f t="shared" si="72"/>
        <v>27.966326240000001</v>
      </c>
      <c r="G19" s="518">
        <f t="shared" si="72"/>
        <v>1.9615010799999999</v>
      </c>
      <c r="H19" s="518">
        <f t="shared" si="72"/>
        <v>8.5306554600000002</v>
      </c>
      <c r="I19" s="518">
        <f t="shared" si="72"/>
        <v>0</v>
      </c>
      <c r="J19" s="518">
        <f t="shared" si="72"/>
        <v>9.0423145199999997</v>
      </c>
      <c r="K19" s="518">
        <f t="shared" si="72"/>
        <v>2.5738179799999998</v>
      </c>
      <c r="L19" s="518">
        <f t="shared" si="72"/>
        <v>5.6072394300000008</v>
      </c>
      <c r="M19" s="518">
        <f t="shared" si="72"/>
        <v>18.479897899999997</v>
      </c>
      <c r="N19" s="518">
        <f t="shared" si="72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3">+SUM(R20:R25)</f>
        <v>0</v>
      </c>
      <c r="S19" s="518">
        <f t="shared" si="73"/>
        <v>2.3463372599999999</v>
      </c>
      <c r="T19" s="518">
        <f t="shared" si="73"/>
        <v>3.9840391899999998</v>
      </c>
      <c r="U19" s="518">
        <f t="shared" si="73"/>
        <v>0</v>
      </c>
      <c r="V19" s="518">
        <f t="shared" si="73"/>
        <v>19.050930729999997</v>
      </c>
      <c r="W19" s="518">
        <f t="shared" si="73"/>
        <v>0.39191871999999994</v>
      </c>
      <c r="X19" s="518">
        <f t="shared" si="73"/>
        <v>8.7097414099999995</v>
      </c>
      <c r="Y19" s="518">
        <f t="shared" si="73"/>
        <v>18.961298899999999</v>
      </c>
      <c r="Z19" s="518">
        <f t="shared" si="73"/>
        <v>3.9074476300000001</v>
      </c>
      <c r="AA19" s="518">
        <f t="shared" si="73"/>
        <v>16.950280970000001</v>
      </c>
      <c r="AB19" s="518">
        <f t="shared" si="73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2.2999999999999998</v>
      </c>
      <c r="AI19" s="518">
        <f t="shared" si="74"/>
        <v>3.3965806999999999</v>
      </c>
      <c r="AJ19" s="518">
        <f t="shared" si="74"/>
        <v>0</v>
      </c>
      <c r="AK19" s="518">
        <f t="shared" si="74"/>
        <v>3.3851988699999995</v>
      </c>
      <c r="AL19" s="518">
        <f t="shared" si="74"/>
        <v>3.0965806899999997</v>
      </c>
      <c r="AM19" s="518">
        <f t="shared" si="74"/>
        <v>1.33063697</v>
      </c>
      <c r="AN19" s="518">
        <f t="shared" si="74"/>
        <v>0</v>
      </c>
      <c r="AO19" s="518">
        <f t="shared" si="74"/>
        <v>113.875561</v>
      </c>
      <c r="AP19" s="518">
        <f t="shared" si="74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5">+SUM(AT20:AT25)</f>
        <v>14.807373150000002</v>
      </c>
      <c r="AU19" s="518">
        <f t="shared" si="75"/>
        <v>0</v>
      </c>
      <c r="AV19" s="518">
        <f t="shared" si="75"/>
        <v>0</v>
      </c>
      <c r="AW19" s="518">
        <f t="shared" si="75"/>
        <v>15.31349552</v>
      </c>
      <c r="AX19" s="518">
        <f t="shared" si="75"/>
        <v>0</v>
      </c>
      <c r="AY19" s="518">
        <f t="shared" si="75"/>
        <v>1.6528239300000001</v>
      </c>
      <c r="AZ19" s="518">
        <f t="shared" si="75"/>
        <v>10</v>
      </c>
      <c r="BA19" s="518">
        <f t="shared" si="75"/>
        <v>12.90664394</v>
      </c>
      <c r="BB19" s="518">
        <f t="shared" si="75"/>
        <v>14.8</v>
      </c>
      <c r="BC19" s="518">
        <f t="shared" si="75"/>
        <v>0</v>
      </c>
      <c r="BD19" s="518">
        <f t="shared" si="75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10.573263470000001</v>
      </c>
      <c r="BK19" s="518">
        <f t="shared" si="76"/>
        <v>6.077725</v>
      </c>
      <c r="BL19" s="518">
        <f t="shared" si="76"/>
        <v>54.430913969999999</v>
      </c>
      <c r="BM19" s="518">
        <f t="shared" si="76"/>
        <v>0.93810646999999991</v>
      </c>
      <c r="BN19" s="518">
        <f t="shared" si="76"/>
        <v>0.5</v>
      </c>
      <c r="BO19" s="518">
        <f t="shared" si="76"/>
        <v>22.21396524</v>
      </c>
      <c r="BP19" s="518">
        <f t="shared" si="76"/>
        <v>60.955221480000006</v>
      </c>
      <c r="BQ19" s="518">
        <f t="shared" si="76"/>
        <v>0</v>
      </c>
      <c r="BR19" s="518">
        <f t="shared" si="76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7">+SUM(BV20:BV25)</f>
        <v>5.1324096700000004</v>
      </c>
      <c r="BW19" s="518">
        <f t="shared" si="77"/>
        <v>7.1729433299999998</v>
      </c>
      <c r="BX19" s="518">
        <f t="shared" si="77"/>
        <v>1.6002809999999998</v>
      </c>
      <c r="BY19" s="518">
        <f t="shared" si="77"/>
        <v>0.20050000000000001</v>
      </c>
      <c r="BZ19" s="518">
        <f t="shared" si="77"/>
        <v>13.817931700000001</v>
      </c>
      <c r="CA19" s="518">
        <f t="shared" si="77"/>
        <v>0</v>
      </c>
      <c r="CB19" s="518">
        <f t="shared" si="77"/>
        <v>6.3974216100000003</v>
      </c>
      <c r="CC19" s="518">
        <f t="shared" si="77"/>
        <v>12.803040000000001</v>
      </c>
      <c r="CD19" s="518">
        <f t="shared" si="77"/>
        <v>0.57217881000000015</v>
      </c>
      <c r="CE19" s="518">
        <f t="shared" si="77"/>
        <v>10.6217083</v>
      </c>
      <c r="CF19" s="518">
        <f t="shared" si="77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8">+SUM(CJ20:CJ25)</f>
        <v>17.664523490000001</v>
      </c>
      <c r="CK19" s="518">
        <f t="shared" si="78"/>
        <v>5</v>
      </c>
      <c r="CL19" s="518">
        <f t="shared" si="78"/>
        <v>0</v>
      </c>
      <c r="CM19" s="518">
        <f t="shared" si="78"/>
        <v>7.3859060599999991</v>
      </c>
      <c r="CN19" s="518">
        <f t="shared" si="78"/>
        <v>0</v>
      </c>
      <c r="CO19" s="518">
        <f t="shared" si="78"/>
        <v>0</v>
      </c>
      <c r="CP19" s="518">
        <f t="shared" si="78"/>
        <v>3.9465506100000001</v>
      </c>
      <c r="CQ19" s="518">
        <f t="shared" si="78"/>
        <v>2.03779435</v>
      </c>
      <c r="CR19" s="518">
        <f t="shared" si="78"/>
        <v>60</v>
      </c>
      <c r="CS19" s="518">
        <f t="shared" si="78"/>
        <v>8.5</v>
      </c>
      <c r="CT19" s="518">
        <f t="shared" si="78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26.048321560000002</v>
      </c>
      <c r="DA19" s="518">
        <f t="shared" si="79"/>
        <v>0</v>
      </c>
      <c r="DB19" s="518">
        <f t="shared" si="79"/>
        <v>3.7464576599999999</v>
      </c>
      <c r="DC19" s="518">
        <f t="shared" si="79"/>
        <v>30</v>
      </c>
      <c r="DD19" s="518">
        <f t="shared" si="79"/>
        <v>3.3245222799999996</v>
      </c>
      <c r="DE19" s="518">
        <f t="shared" si="79"/>
        <v>2.7742645300000004</v>
      </c>
      <c r="DF19" s="518">
        <f t="shared" si="79"/>
        <v>17.405536380000001</v>
      </c>
      <c r="DG19" s="518">
        <f t="shared" si="79"/>
        <v>6.3002818100000004</v>
      </c>
      <c r="DH19" s="518">
        <f t="shared" si="79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0">+SUM(DL20:DL25)</f>
        <v>0.18098848000000001</v>
      </c>
      <c r="DM19" s="518">
        <f t="shared" si="80"/>
        <v>2.8470693699999998</v>
      </c>
      <c r="DN19" s="518">
        <f t="shared" si="80"/>
        <v>1.2411304700000001</v>
      </c>
      <c r="DO19" s="518">
        <f t="shared" si="80"/>
        <v>0</v>
      </c>
      <c r="DP19" s="518">
        <f t="shared" si="80"/>
        <v>34.799999999999997</v>
      </c>
      <c r="DQ19" s="518">
        <f t="shared" si="80"/>
        <v>0</v>
      </c>
      <c r="DR19" s="518">
        <f t="shared" si="80"/>
        <v>0</v>
      </c>
      <c r="DS19" s="518">
        <f t="shared" si="80"/>
        <v>-8.8391999999999995E-4</v>
      </c>
      <c r="DT19" s="518">
        <f t="shared" si="80"/>
        <v>0</v>
      </c>
      <c r="DU19" s="518">
        <f t="shared" si="80"/>
        <v>9.8000000000000007</v>
      </c>
      <c r="DV19" s="518">
        <f t="shared" si="80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1">+SUM(DZ20:DZ25)</f>
        <v>0.52540772000000002</v>
      </c>
      <c r="EA19" s="518">
        <f t="shared" si="81"/>
        <v>1.7311470499999999</v>
      </c>
      <c r="EB19" s="518">
        <f t="shared" si="81"/>
        <v>0</v>
      </c>
      <c r="EC19" s="518">
        <f t="shared" si="81"/>
        <v>3.9206698100000001</v>
      </c>
      <c r="ED19" s="518">
        <f t="shared" si="81"/>
        <v>3.5237496000000004</v>
      </c>
      <c r="EE19" s="518">
        <f t="shared" si="81"/>
        <v>0.95988728000000001</v>
      </c>
      <c r="EF19" s="518">
        <f t="shared" si="81"/>
        <v>9.8000000000000007</v>
      </c>
      <c r="EG19" s="518">
        <f t="shared" si="81"/>
        <v>0.84928722999999995</v>
      </c>
      <c r="EH19" s="518">
        <f t="shared" si="81"/>
        <v>9.8000000000000007</v>
      </c>
      <c r="EI19" s="518">
        <f t="shared" si="81"/>
        <v>21.919950759999999</v>
      </c>
      <c r="EJ19" s="518">
        <f t="shared" si="81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3.7581909699999998</v>
      </c>
      <c r="EP19" s="518">
        <f t="shared" si="82"/>
        <v>9.3104405400000001</v>
      </c>
      <c r="EQ19" s="518">
        <f t="shared" si="82"/>
        <v>1.9752218100000001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4.6087355999999993</v>
      </c>
      <c r="EW19" s="518">
        <f t="shared" si="82"/>
        <v>9.7166493800000016</v>
      </c>
      <c r="EX19" s="518">
        <f t="shared" si="82"/>
        <v>9.3030320499999988</v>
      </c>
      <c r="EY19" s="518">
        <f t="shared" si="10"/>
        <v>38.672270349999998</v>
      </c>
      <c r="EZ19" s="519"/>
      <c r="FA19" s="518">
        <f t="shared" ref="FA19:FL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16.787866319999999</v>
      </c>
      <c r="FE19" s="518">
        <f t="shared" si="83"/>
        <v>0</v>
      </c>
      <c r="FF19" s="518">
        <f t="shared" si="83"/>
        <v>0.42440696999999999</v>
      </c>
      <c r="FG19" s="518">
        <f t="shared" si="83"/>
        <v>1.7050265000000002</v>
      </c>
      <c r="FH19" s="518">
        <f t="shared" si="83"/>
        <v>2.63444988</v>
      </c>
      <c r="FI19" s="518">
        <f t="shared" si="83"/>
        <v>0</v>
      </c>
      <c r="FJ19" s="518">
        <f t="shared" si="83"/>
        <v>8.2298756700000002</v>
      </c>
      <c r="FK19" s="518">
        <f t="shared" si="83"/>
        <v>0</v>
      </c>
      <c r="FL19" s="518">
        <f t="shared" si="83"/>
        <v>19.983997039999998</v>
      </c>
      <c r="FM19" s="518">
        <f t="shared" si="11"/>
        <v>49.765622379999996</v>
      </c>
    </row>
    <row r="20" spans="2:169" ht="15.75" x14ac:dyDescent="0.25">
      <c r="B20" s="696" t="s">
        <v>32</v>
      </c>
      <c r="C20" s="518">
        <f>+[60]GADS!Q7</f>
        <v>0</v>
      </c>
      <c r="D20" s="518">
        <f>+[60]GADS!R7</f>
        <v>0</v>
      </c>
      <c r="E20" s="518">
        <f>+[60]GADS!S7</f>
        <v>0</v>
      </c>
      <c r="F20" s="518">
        <f>+[60]GADS!T7</f>
        <v>0</v>
      </c>
      <c r="G20" s="518">
        <f>+[60]GADS!U7</f>
        <v>0</v>
      </c>
      <c r="H20" s="518">
        <f>+[60]GADS!V7</f>
        <v>0</v>
      </c>
      <c r="I20" s="518">
        <f>+[60]GADS!W7</f>
        <v>0</v>
      </c>
      <c r="J20" s="518">
        <f>+[60]GADS!X7</f>
        <v>0.90212471999999999</v>
      </c>
      <c r="K20" s="518">
        <f>+[60]GADS!Y7</f>
        <v>0</v>
      </c>
      <c r="L20" s="518">
        <f>+[60]GADS!Z7</f>
        <v>0</v>
      </c>
      <c r="M20" s="518">
        <f>+[60]GADS!AA7</f>
        <v>0.57618636000000001</v>
      </c>
      <c r="N20" s="518">
        <f>+[60]GADS!AB7</f>
        <v>0.63273206999999987</v>
      </c>
      <c r="O20" s="518">
        <f t="shared" si="0"/>
        <v>2.11104315</v>
      </c>
      <c r="P20" s="519"/>
      <c r="Q20" s="518">
        <f>+[60]GADS!AC7</f>
        <v>0</v>
      </c>
      <c r="R20" s="518">
        <f>+[60]GADS!AD7</f>
        <v>0</v>
      </c>
      <c r="S20" s="518">
        <f>+[60]GADS!AE7</f>
        <v>1.3363532299999998</v>
      </c>
      <c r="T20" s="518">
        <f>+[60]GADS!AF7</f>
        <v>0</v>
      </c>
      <c r="U20" s="518">
        <f>+[60]GADS!AG7</f>
        <v>0</v>
      </c>
      <c r="V20" s="518">
        <f>+[60]GADS!AH7</f>
        <v>0.50366173999999997</v>
      </c>
      <c r="W20" s="518">
        <f>+[60]GADS!AI7</f>
        <v>0.39191871999999994</v>
      </c>
      <c r="X20" s="518">
        <f>+[60]GADS!AJ7</f>
        <v>0.12778276999999999</v>
      </c>
      <c r="Y20" s="518">
        <f>+[60]GADS!AK7</f>
        <v>0</v>
      </c>
      <c r="Z20" s="518">
        <f>+[60]GADS!AL7</f>
        <v>0</v>
      </c>
      <c r="AA20" s="518">
        <f>+[60]GADS!AM7</f>
        <v>5</v>
      </c>
      <c r="AB20" s="518">
        <f>+[60]GADS!AN7</f>
        <v>4.9382699999999998E-3</v>
      </c>
      <c r="AC20" s="518">
        <f t="shared" si="1"/>
        <v>7.3646547299999998</v>
      </c>
      <c r="AD20" s="519"/>
      <c r="AE20" s="518">
        <f>+[60]GADS!AO7</f>
        <v>0</v>
      </c>
      <c r="AF20" s="518">
        <f>+[60]GADS!AP7</f>
        <v>0</v>
      </c>
      <c r="AG20" s="518">
        <f>+[60]GADS!AQ7</f>
        <v>0</v>
      </c>
      <c r="AH20" s="518">
        <f>+[60]GADS!AR7</f>
        <v>0</v>
      </c>
      <c r="AI20" s="518">
        <f>+[60]GADS!AS7</f>
        <v>0</v>
      </c>
      <c r="AJ20" s="518">
        <f>+[60]GADS!AT7</f>
        <v>0</v>
      </c>
      <c r="AK20" s="518">
        <f>+[60]GADS!AU7</f>
        <v>0</v>
      </c>
      <c r="AL20" s="518">
        <f>+[60]GADS!AV7</f>
        <v>0</v>
      </c>
      <c r="AM20" s="518">
        <f>+[60]GADS!AW7</f>
        <v>0</v>
      </c>
      <c r="AN20" s="518">
        <f>+[60]GADS!AX7</f>
        <v>0</v>
      </c>
      <c r="AO20" s="518">
        <f>+[60]GADS!AY7</f>
        <v>113.875561</v>
      </c>
      <c r="AP20" s="518">
        <f>+[60]GADS!AZ7</f>
        <v>0</v>
      </c>
      <c r="AQ20" s="518">
        <f t="shared" si="2"/>
        <v>113.875561</v>
      </c>
      <c r="AR20" s="519"/>
      <c r="AS20" s="518">
        <f>+[60]GADS!BA7</f>
        <v>0</v>
      </c>
      <c r="AT20" s="518">
        <f>+[60]GADS!BB7</f>
        <v>0</v>
      </c>
      <c r="AU20" s="518">
        <f>+[60]GADS!BC7</f>
        <v>0</v>
      </c>
      <c r="AV20" s="518">
        <f>+[60]GADS!BD7</f>
        <v>0</v>
      </c>
      <c r="AW20" s="518">
        <f>+[60]GADS!BE7</f>
        <v>0</v>
      </c>
      <c r="AX20" s="518">
        <f>+[60]GADS!BF7</f>
        <v>0</v>
      </c>
      <c r="AY20" s="518">
        <f>+[60]GADS!BG7</f>
        <v>1.6528239300000001</v>
      </c>
      <c r="AZ20" s="518">
        <f>+[60]GADS!BH7</f>
        <v>0</v>
      </c>
      <c r="BA20" s="518">
        <f>+[60]GADS!BI7</f>
        <v>10.076212</v>
      </c>
      <c r="BB20" s="518">
        <f>+[60]GADS!BJ7</f>
        <v>0</v>
      </c>
      <c r="BC20" s="518">
        <f>+[60]GADS!BK7</f>
        <v>0</v>
      </c>
      <c r="BD20" s="518">
        <f>+[60]GADS!BL7</f>
        <v>0</v>
      </c>
      <c r="BE20" s="518">
        <f t="shared" si="3"/>
        <v>11.72903593</v>
      </c>
      <c r="BF20" s="519"/>
      <c r="BG20" s="518">
        <f>+[60]GADS!BM7</f>
        <v>0</v>
      </c>
      <c r="BH20" s="518">
        <f>+[60]GADS!BN7</f>
        <v>0</v>
      </c>
      <c r="BI20" s="518">
        <f>+[60]GADS!BO7</f>
        <v>0</v>
      </c>
      <c r="BJ20" s="518">
        <f>+[60]GADS!BP7</f>
        <v>0</v>
      </c>
      <c r="BK20" s="518">
        <f>+[60]GADS!BQ7</f>
        <v>7.7724999999999989E-2</v>
      </c>
      <c r="BL20" s="518">
        <f>+[60]GADS!BR7</f>
        <v>48.55658408</v>
      </c>
      <c r="BM20" s="518">
        <f>+[60]GADS!BS7</f>
        <v>0.93810646999999991</v>
      </c>
      <c r="BN20" s="518">
        <f>+[60]GADS!BT7</f>
        <v>0</v>
      </c>
      <c r="BO20" s="518">
        <f>+[60]GADS!BU7</f>
        <v>0</v>
      </c>
      <c r="BP20" s="518">
        <f>+[60]GADS!BV7</f>
        <v>53.208234750000003</v>
      </c>
      <c r="BQ20" s="518">
        <f>+[60]GADS!BW7</f>
        <v>0</v>
      </c>
      <c r="BR20" s="518">
        <f>+[60]GADS!BX7</f>
        <v>21.922301000000001</v>
      </c>
      <c r="BS20" s="518">
        <f t="shared" si="4"/>
        <v>124.70295130000001</v>
      </c>
      <c r="BT20" s="519"/>
      <c r="BU20" s="518">
        <f>+[60]GADS!BY7</f>
        <v>0</v>
      </c>
      <c r="BV20" s="518">
        <f>+[60]GADS!BZ7</f>
        <v>0</v>
      </c>
      <c r="BW20" s="518">
        <f>+[60]GADS!CA7</f>
        <v>6.4154860199999995</v>
      </c>
      <c r="BX20" s="518">
        <f>+[60]GADS!CB7</f>
        <v>0</v>
      </c>
      <c r="BY20" s="518">
        <f>+[60]GADS!CC7</f>
        <v>0</v>
      </c>
      <c r="BZ20" s="518">
        <f>+[60]GADS!CD7</f>
        <v>13.817931700000001</v>
      </c>
      <c r="CA20" s="518">
        <f>+[60]GADS!CE7</f>
        <v>0</v>
      </c>
      <c r="CB20" s="518">
        <f>+[60]GADS!CF7</f>
        <v>0</v>
      </c>
      <c r="CC20" s="518">
        <f>+[60]GADS!CG7</f>
        <v>0</v>
      </c>
      <c r="CD20" s="518">
        <f>+[60]GADS!CH7</f>
        <v>0</v>
      </c>
      <c r="CE20" s="518">
        <f>+[60]GADS!CI7</f>
        <v>10.6217083</v>
      </c>
      <c r="CF20" s="518">
        <f>+[60]GADS!CJ7</f>
        <v>133.58100028999999</v>
      </c>
      <c r="CG20" s="518">
        <f t="shared" si="5"/>
        <v>164.43612630999999</v>
      </c>
      <c r="CH20" s="519"/>
      <c r="CI20" s="518">
        <f>+[60]GADS!CK7</f>
        <v>0</v>
      </c>
      <c r="CJ20" s="518">
        <f>+[60]GADS!CL7</f>
        <v>17.664523490000001</v>
      </c>
      <c r="CK20" s="518">
        <f>+[60]GADS!CM7</f>
        <v>0</v>
      </c>
      <c r="CL20" s="518">
        <f>+[60]GADS!CN7</f>
        <v>0</v>
      </c>
      <c r="CM20" s="518">
        <f>+[60]GADS!CO7</f>
        <v>7.3859060599999991</v>
      </c>
      <c r="CN20" s="518">
        <f>+[60]GADS!CP7</f>
        <v>0</v>
      </c>
      <c r="CO20" s="518">
        <f>+[60]GADS!CQ7</f>
        <v>0</v>
      </c>
      <c r="CP20" s="518">
        <f>+[60]GADS!CR7</f>
        <v>0</v>
      </c>
      <c r="CQ20" s="518">
        <f>+[60]GADS!CS7</f>
        <v>0</v>
      </c>
      <c r="CR20" s="518">
        <f>+[60]GADS!CT7</f>
        <v>60</v>
      </c>
      <c r="CS20" s="518">
        <f>+[60]GADS!CU7</f>
        <v>0</v>
      </c>
      <c r="CT20" s="518">
        <f>+[60]GADS!CV7</f>
        <v>0</v>
      </c>
      <c r="CU20" s="518">
        <f t="shared" si="6"/>
        <v>85.050429550000004</v>
      </c>
      <c r="CV20" s="519"/>
      <c r="CW20" s="518">
        <f>+[60]GADS!CW7</f>
        <v>0</v>
      </c>
      <c r="CX20" s="518">
        <f>+[60]GADS!CX7</f>
        <v>0</v>
      </c>
      <c r="CY20" s="518">
        <f>+[60]GADS!CY7</f>
        <v>0</v>
      </c>
      <c r="CZ20" s="518">
        <f>+[60]GADS!CZ7</f>
        <v>0</v>
      </c>
      <c r="DA20" s="518">
        <f>+[60]GADS!DA7</f>
        <v>0</v>
      </c>
      <c r="DB20" s="518">
        <f>+[60]GADS!DB7</f>
        <v>1.6460354000000001</v>
      </c>
      <c r="DC20" s="518">
        <f>+[60]GADS!DC7</f>
        <v>0</v>
      </c>
      <c r="DD20" s="518">
        <f>+[60]GADS!DD7</f>
        <v>3.3245222799999996</v>
      </c>
      <c r="DE20" s="518">
        <f>+[60]GADS!DE7</f>
        <v>0</v>
      </c>
      <c r="DF20" s="518">
        <f>+[60]GADS!DF7</f>
        <v>17.405536380000001</v>
      </c>
      <c r="DG20" s="518">
        <f>+[60]GADS!DG7</f>
        <v>0</v>
      </c>
      <c r="DH20" s="518">
        <f>+[60]GADS!DH7</f>
        <v>0</v>
      </c>
      <c r="DI20" s="518">
        <f t="shared" si="7"/>
        <v>22.37609406</v>
      </c>
      <c r="DJ20" s="519"/>
      <c r="DK20" s="518">
        <f>+[60]GADS!DI7</f>
        <v>0</v>
      </c>
      <c r="DL20" s="518">
        <f>+[60]GADS!DJ7</f>
        <v>0.18098848000000001</v>
      </c>
      <c r="DM20" s="518">
        <f>+[60]GADS!DK7</f>
        <v>0</v>
      </c>
      <c r="DN20" s="518">
        <f>+[60]GADS!DL7</f>
        <v>1.2411304700000001</v>
      </c>
      <c r="DO20" s="518">
        <f>+[60]GADS!DM7</f>
        <v>0</v>
      </c>
      <c r="DP20" s="518">
        <f>+[60]GADS!DN7</f>
        <v>25</v>
      </c>
      <c r="DQ20" s="518">
        <f>+[60]GADS!DO7</f>
        <v>0</v>
      </c>
      <c r="DR20" s="518">
        <f>+[60]GADS!DP7</f>
        <v>0</v>
      </c>
      <c r="DS20" s="518">
        <f>+[60]GADS!DQ7</f>
        <v>-8.8391999999999995E-4</v>
      </c>
      <c r="DT20" s="518">
        <f>+[60]GADS!DR7</f>
        <v>0</v>
      </c>
      <c r="DU20" s="518">
        <f>+[60]GADS!DS7</f>
        <v>0</v>
      </c>
      <c r="DV20" s="518">
        <f>+[60]GADS!DT7</f>
        <v>1.54360019</v>
      </c>
      <c r="DW20" s="518">
        <f t="shared" si="8"/>
        <v>27.964835220000001</v>
      </c>
      <c r="DX20" s="519"/>
      <c r="DY20" s="518">
        <f>+[60]GADS!DU7</f>
        <v>0</v>
      </c>
      <c r="DZ20" s="518">
        <f>+[60]GADS!DV7</f>
        <v>0</v>
      </c>
      <c r="EA20" s="518">
        <f>+[60]GADS!DW7</f>
        <v>0.34704446999999999</v>
      </c>
      <c r="EB20" s="518">
        <f>+[60]GADS!DX7</f>
        <v>0</v>
      </c>
      <c r="EC20" s="518">
        <f>+[60]GADS!DY7</f>
        <v>0</v>
      </c>
      <c r="ED20" s="518">
        <f>+[60]GADS!DZ7</f>
        <v>0</v>
      </c>
      <c r="EE20" s="518">
        <f>+[60]GADS!EA7</f>
        <v>0.95988728000000001</v>
      </c>
      <c r="EF20" s="518">
        <f>+[60]GADS!EB7</f>
        <v>0</v>
      </c>
      <c r="EG20" s="518">
        <f>+[60]GADS!EC7</f>
        <v>0</v>
      </c>
      <c r="EH20" s="518">
        <f>+[60]GADS!ED7</f>
        <v>0</v>
      </c>
      <c r="EI20" s="518">
        <f>+[60]GADS!EE7</f>
        <v>0</v>
      </c>
      <c r="EJ20" s="518">
        <f>+[60]GADS!EF7</f>
        <v>0.88267085000000001</v>
      </c>
      <c r="EK20" s="518">
        <f t="shared" si="9"/>
        <v>2.1896025999999997</v>
      </c>
      <c r="EL20" s="519"/>
      <c r="EM20" s="518">
        <f>+[60]GADS!EG7</f>
        <v>0</v>
      </c>
      <c r="EN20" s="518">
        <f>+[60]GADS!EH7</f>
        <v>0</v>
      </c>
      <c r="EO20" s="518">
        <f>+[60]GADS!EI7</f>
        <v>3.7581909699999998</v>
      </c>
      <c r="EP20" s="518">
        <f>+[60]GADS!EJ7</f>
        <v>1.5204405400000001</v>
      </c>
      <c r="EQ20" s="518">
        <f>+[60]GADS!EK7</f>
        <v>0</v>
      </c>
      <c r="ER20" s="518">
        <f>+[60]GADS!EL7</f>
        <v>0</v>
      </c>
      <c r="ES20" s="518">
        <f>+[60]GADS!EM7</f>
        <v>0</v>
      </c>
      <c r="ET20" s="518">
        <f>+[60]GADS!EN7</f>
        <v>0</v>
      </c>
      <c r="EU20" s="518">
        <f>+[60]GADS!EO7</f>
        <v>0</v>
      </c>
      <c r="EV20" s="518">
        <f>+[60]GADS!EP7</f>
        <v>0</v>
      </c>
      <c r="EW20" s="518">
        <f>+[60]GADS!EQ7</f>
        <v>0</v>
      </c>
      <c r="EX20" s="518">
        <f>+[60]GADS!ER7</f>
        <v>0.91930876000000006</v>
      </c>
      <c r="EY20" s="518">
        <f t="shared" si="10"/>
        <v>6.1979402700000001</v>
      </c>
      <c r="EZ20" s="519"/>
      <c r="FA20" s="518">
        <f>+[60]GADS!ES7</f>
        <v>0</v>
      </c>
      <c r="FB20" s="518">
        <f>+[60]GADS!ET7</f>
        <v>0</v>
      </c>
      <c r="FC20" s="518">
        <f>+[60]GADS!EU7</f>
        <v>0</v>
      </c>
      <c r="FD20" s="518">
        <f>+[60]GADS!EV7</f>
        <v>0</v>
      </c>
      <c r="FE20" s="518">
        <f>+[60]GADS!EW7</f>
        <v>0</v>
      </c>
      <c r="FF20" s="518">
        <f>+[60]GADS!EX7</f>
        <v>0</v>
      </c>
      <c r="FG20" s="518">
        <f>+[60]GADS!EY7</f>
        <v>0.58402863999999999</v>
      </c>
      <c r="FH20" s="518">
        <f>+[60]GADS!EZ7</f>
        <v>0</v>
      </c>
      <c r="FI20" s="518">
        <f>+[60]GADS!FA7</f>
        <v>0</v>
      </c>
      <c r="FJ20" s="518">
        <f>+[60]GADS!FB7</f>
        <v>1.9413659999999999E-2</v>
      </c>
      <c r="FK20" s="518">
        <f>+[60]GADS!FC7</f>
        <v>0</v>
      </c>
      <c r="FL20" s="518">
        <f>+[60]GADS!FD7</f>
        <v>4.8719430000000001E-2</v>
      </c>
      <c r="FM20" s="518">
        <f t="shared" si="11"/>
        <v>0.65216173</v>
      </c>
    </row>
    <row r="21" spans="2:169" ht="15.75" x14ac:dyDescent="0.25">
      <c r="B21" s="696" t="s">
        <v>33</v>
      </c>
      <c r="C21" s="518">
        <f>+[60]GADS!Q8</f>
        <v>0.29948765000000005</v>
      </c>
      <c r="D21" s="518">
        <f>+[60]GADS!R8</f>
        <v>0</v>
      </c>
      <c r="E21" s="518">
        <f>+[60]GADS!S8</f>
        <v>0.35484770000000004</v>
      </c>
      <c r="F21" s="518">
        <f>+[60]GADS!T8</f>
        <v>0</v>
      </c>
      <c r="G21" s="518">
        <f>+[60]GADS!U8</f>
        <v>0</v>
      </c>
      <c r="H21" s="518">
        <f>+[60]GADS!V8</f>
        <v>0.50204537999999999</v>
      </c>
      <c r="I21" s="518">
        <f>+[60]GADS!W8</f>
        <v>0</v>
      </c>
      <c r="J21" s="518">
        <f>+[60]GADS!X8</f>
        <v>0.38666591</v>
      </c>
      <c r="K21" s="518">
        <f>+[60]GADS!Y8</f>
        <v>0</v>
      </c>
      <c r="L21" s="518">
        <f>+[60]GADS!Z8</f>
        <v>0.31289047999999997</v>
      </c>
      <c r="M21" s="518">
        <f>+[60]GADS!AA8</f>
        <v>0</v>
      </c>
      <c r="N21" s="518">
        <f>+[60]GADS!AB8</f>
        <v>0.56562483999999991</v>
      </c>
      <c r="O21" s="518">
        <f t="shared" si="0"/>
        <v>2.42156196</v>
      </c>
      <c r="P21" s="519"/>
      <c r="Q21" s="518">
        <f>+[60]GADS!AC8</f>
        <v>0.14811473999999999</v>
      </c>
      <c r="R21" s="518">
        <f>+[60]GADS!AD8</f>
        <v>0</v>
      </c>
      <c r="S21" s="518">
        <f>+[60]GADS!AE8</f>
        <v>1.00998403</v>
      </c>
      <c r="T21" s="518">
        <f>+[60]GADS!AF8</f>
        <v>0</v>
      </c>
      <c r="U21" s="518">
        <f>+[60]GADS!AG8</f>
        <v>0</v>
      </c>
      <c r="V21" s="518">
        <f>+[60]GADS!AH8</f>
        <v>1.4327122699999999</v>
      </c>
      <c r="W21" s="518">
        <f>+[60]GADS!AI8</f>
        <v>0</v>
      </c>
      <c r="X21" s="518">
        <f>+[60]GADS!AJ8</f>
        <v>0</v>
      </c>
      <c r="Y21" s="518">
        <f>+[60]GADS!AK8</f>
        <v>0</v>
      </c>
      <c r="Z21" s="518">
        <f>+[60]GADS!AL8</f>
        <v>0</v>
      </c>
      <c r="AA21" s="518">
        <f>+[60]GADS!AM8</f>
        <v>0</v>
      </c>
      <c r="AB21" s="518">
        <f>+[60]GADS!AN8</f>
        <v>1.92841058</v>
      </c>
      <c r="AC21" s="518">
        <f t="shared" si="1"/>
        <v>4.5192216199999997</v>
      </c>
      <c r="AD21" s="519"/>
      <c r="AE21" s="518">
        <f>+[60]GADS!AO8</f>
        <v>0</v>
      </c>
      <c r="AF21" s="518">
        <f>+[60]GADS!AP8</f>
        <v>0</v>
      </c>
      <c r="AG21" s="518">
        <f>+[60]GADS!AQ8</f>
        <v>0</v>
      </c>
      <c r="AH21" s="518">
        <f>+[60]GADS!AR8</f>
        <v>2.2999999999999998</v>
      </c>
      <c r="AI21" s="518">
        <f>+[60]GADS!AS8</f>
        <v>0</v>
      </c>
      <c r="AJ21" s="518">
        <f>+[60]GADS!AT8</f>
        <v>0</v>
      </c>
      <c r="AK21" s="518">
        <f>+[60]GADS!AU8</f>
        <v>0</v>
      </c>
      <c r="AL21" s="518">
        <f>+[60]GADS!AV8</f>
        <v>0</v>
      </c>
      <c r="AM21" s="518">
        <f>+[60]GADS!AW8</f>
        <v>0</v>
      </c>
      <c r="AN21" s="518">
        <f>+[60]GADS!AX8</f>
        <v>0</v>
      </c>
      <c r="AO21" s="518">
        <f>+[60]GADS!AY8</f>
        <v>0</v>
      </c>
      <c r="AP21" s="518">
        <f>+[60]GADS!AZ8</f>
        <v>2.2456999999999998</v>
      </c>
      <c r="AQ21" s="518">
        <f t="shared" si="2"/>
        <v>4.5457000000000001</v>
      </c>
      <c r="AR21" s="519"/>
      <c r="AS21" s="518">
        <f>+[60]GADS!BA8</f>
        <v>0</v>
      </c>
      <c r="AT21" s="518">
        <f>+[60]GADS!BB8</f>
        <v>0</v>
      </c>
      <c r="AU21" s="518">
        <f>+[60]GADS!BC8</f>
        <v>0</v>
      </c>
      <c r="AV21" s="518">
        <f>+[60]GADS!BD8</f>
        <v>0</v>
      </c>
      <c r="AW21" s="518">
        <f>+[60]GADS!BE8</f>
        <v>0</v>
      </c>
      <c r="AX21" s="518">
        <f>+[60]GADS!BF8</f>
        <v>0</v>
      </c>
      <c r="AY21" s="518">
        <f>+[60]GADS!BG8</f>
        <v>0</v>
      </c>
      <c r="AZ21" s="518">
        <f>+[60]GADS!BH8</f>
        <v>0</v>
      </c>
      <c r="BA21" s="518">
        <f>+[60]GADS!BI8</f>
        <v>1</v>
      </c>
      <c r="BB21" s="518">
        <f>+[60]GADS!BJ8</f>
        <v>0</v>
      </c>
      <c r="BC21" s="518">
        <f>+[60]GADS!BK8</f>
        <v>0</v>
      </c>
      <c r="BD21" s="518">
        <f>+[60]GADS!BL8</f>
        <v>3</v>
      </c>
      <c r="BE21" s="518">
        <f t="shared" si="3"/>
        <v>4</v>
      </c>
      <c r="BF21" s="519"/>
      <c r="BG21" s="518">
        <f>+[60]GADS!BM8</f>
        <v>0</v>
      </c>
      <c r="BH21" s="518">
        <f>+[60]GADS!BN8</f>
        <v>0</v>
      </c>
      <c r="BI21" s="518">
        <f>+[60]GADS!BO8</f>
        <v>0</v>
      </c>
      <c r="BJ21" s="518">
        <f>+[60]GADS!BP8</f>
        <v>0</v>
      </c>
      <c r="BK21" s="518">
        <f>+[60]GADS!BQ8</f>
        <v>0</v>
      </c>
      <c r="BL21" s="518">
        <f>+[60]GADS!BR8</f>
        <v>0</v>
      </c>
      <c r="BM21" s="518">
        <f>+[60]GADS!BS8</f>
        <v>0</v>
      </c>
      <c r="BN21" s="518">
        <f>+[60]GADS!BT8</f>
        <v>0</v>
      </c>
      <c r="BO21" s="518">
        <f>+[60]GADS!BU8</f>
        <v>0</v>
      </c>
      <c r="BP21" s="518">
        <f>+[60]GADS!BV8</f>
        <v>0</v>
      </c>
      <c r="BQ21" s="518">
        <f>+[60]GADS!BW8</f>
        <v>0</v>
      </c>
      <c r="BR21" s="518">
        <f>+[60]GADS!BX8</f>
        <v>1.6</v>
      </c>
      <c r="BS21" s="518">
        <f t="shared" si="4"/>
        <v>1.6</v>
      </c>
      <c r="BT21" s="519"/>
      <c r="BU21" s="518">
        <f>+[60]GADS!BY8</f>
        <v>0</v>
      </c>
      <c r="BV21" s="518">
        <f>+[60]GADS!BZ8</f>
        <v>0</v>
      </c>
      <c r="BW21" s="518">
        <f>+[60]GADS!CA8</f>
        <v>0</v>
      </c>
      <c r="BX21" s="518">
        <f>+[60]GADS!CB8</f>
        <v>0</v>
      </c>
      <c r="BY21" s="518">
        <f>+[60]GADS!CC8</f>
        <v>0</v>
      </c>
      <c r="BZ21" s="518">
        <f>+[60]GADS!CD8</f>
        <v>0</v>
      </c>
      <c r="CA21" s="518">
        <f>+[60]GADS!CE8</f>
        <v>0</v>
      </c>
      <c r="CB21" s="518">
        <f>+[60]GADS!CF8</f>
        <v>0</v>
      </c>
      <c r="CC21" s="518">
        <f>+[60]GADS!CG8</f>
        <v>0.46</v>
      </c>
      <c r="CD21" s="518">
        <f>+[60]GADS!CH8</f>
        <v>0</v>
      </c>
      <c r="CE21" s="518">
        <f>+[60]GADS!CI8</f>
        <v>0</v>
      </c>
      <c r="CF21" s="518">
        <f>+[60]GADS!CJ8</f>
        <v>1.03317715</v>
      </c>
      <c r="CG21" s="518">
        <f t="shared" si="5"/>
        <v>1.49317715</v>
      </c>
      <c r="CH21" s="519"/>
      <c r="CI21" s="518">
        <f>+[60]GADS!CK8</f>
        <v>0</v>
      </c>
      <c r="CJ21" s="518">
        <f>+[60]GADS!CL8</f>
        <v>0</v>
      </c>
      <c r="CK21" s="518">
        <f>+[60]GADS!CM8</f>
        <v>0</v>
      </c>
      <c r="CL21" s="518">
        <f>+[60]GADS!CN8</f>
        <v>0</v>
      </c>
      <c r="CM21" s="518">
        <f>+[60]GADS!CO8</f>
        <v>0</v>
      </c>
      <c r="CN21" s="518">
        <f>+[60]GADS!CP8</f>
        <v>0</v>
      </c>
      <c r="CO21" s="518">
        <f>+[60]GADS!CQ8</f>
        <v>0</v>
      </c>
      <c r="CP21" s="518">
        <f>+[60]GADS!CR8</f>
        <v>0</v>
      </c>
      <c r="CQ21" s="518">
        <f>+[60]GADS!CS8</f>
        <v>0</v>
      </c>
      <c r="CR21" s="518">
        <f>+[60]GADS!CT8</f>
        <v>0</v>
      </c>
      <c r="CS21" s="518">
        <f>+[60]GADS!CU8</f>
        <v>0</v>
      </c>
      <c r="CT21" s="518">
        <f>+[60]GADS!CV8</f>
        <v>0</v>
      </c>
      <c r="CU21" s="518">
        <f t="shared" si="6"/>
        <v>0</v>
      </c>
      <c r="CV21" s="519"/>
      <c r="CW21" s="518">
        <f>+[60]GADS!CW8</f>
        <v>0</v>
      </c>
      <c r="CX21" s="518">
        <f>+[60]GADS!CX8</f>
        <v>0</v>
      </c>
      <c r="CY21" s="518">
        <f>+[60]GADS!CY8</f>
        <v>0</v>
      </c>
      <c r="CZ21" s="518">
        <f>+[60]GADS!CZ8</f>
        <v>0</v>
      </c>
      <c r="DA21" s="518">
        <f>+[60]GADS!DA8</f>
        <v>0</v>
      </c>
      <c r="DB21" s="518">
        <f>+[60]GADS!DB8</f>
        <v>0</v>
      </c>
      <c r="DC21" s="518">
        <f>+[60]GADS!DC8</f>
        <v>0</v>
      </c>
      <c r="DD21" s="518">
        <f>+[60]GADS!DD8</f>
        <v>0</v>
      </c>
      <c r="DE21" s="518">
        <f>+[60]GADS!DE8</f>
        <v>0</v>
      </c>
      <c r="DF21" s="518">
        <f>+[60]GADS!DF8</f>
        <v>0</v>
      </c>
      <c r="DG21" s="518">
        <f>+[60]GADS!DG8</f>
        <v>0</v>
      </c>
      <c r="DH21" s="518">
        <f>+[60]GADS!DH8</f>
        <v>0</v>
      </c>
      <c r="DI21" s="518">
        <f t="shared" si="7"/>
        <v>0</v>
      </c>
      <c r="DJ21" s="519"/>
      <c r="DK21" s="518">
        <f>+[60]GADS!DI8</f>
        <v>0</v>
      </c>
      <c r="DL21" s="518">
        <f>+[60]GADS!DJ8</f>
        <v>0</v>
      </c>
      <c r="DM21" s="518">
        <f>+[60]GADS!DK8</f>
        <v>0.34</v>
      </c>
      <c r="DN21" s="518">
        <f>+[60]GADS!DL8</f>
        <v>0</v>
      </c>
      <c r="DO21" s="518">
        <f>+[60]GADS!DM8</f>
        <v>0</v>
      </c>
      <c r="DP21" s="518">
        <f>+[60]GADS!DN8</f>
        <v>0</v>
      </c>
      <c r="DQ21" s="518">
        <f>+[60]GADS!DO8</f>
        <v>0</v>
      </c>
      <c r="DR21" s="518">
        <f>+[60]GADS!DP8</f>
        <v>0</v>
      </c>
      <c r="DS21" s="518">
        <f>+[60]GADS!DQ8</f>
        <v>0</v>
      </c>
      <c r="DT21" s="518">
        <f>+[60]GADS!DR8</f>
        <v>0</v>
      </c>
      <c r="DU21" s="518">
        <f>+[60]GADS!DS8</f>
        <v>0</v>
      </c>
      <c r="DV21" s="518">
        <f>+[60]GADS!DT8</f>
        <v>0</v>
      </c>
      <c r="DW21" s="518">
        <f t="shared" si="8"/>
        <v>0.34</v>
      </c>
      <c r="DX21" s="519"/>
      <c r="DY21" s="518">
        <f>+[60]GADS!DU8</f>
        <v>0</v>
      </c>
      <c r="DZ21" s="518">
        <f>+[60]GADS!DV8</f>
        <v>0.52540772000000002</v>
      </c>
      <c r="EA21" s="518">
        <f>+[60]GADS!DW8</f>
        <v>0</v>
      </c>
      <c r="EB21" s="518">
        <f>+[60]GADS!DX8</f>
        <v>0</v>
      </c>
      <c r="EC21" s="518">
        <f>+[60]GADS!DY8</f>
        <v>0</v>
      </c>
      <c r="ED21" s="518">
        <f>+[60]GADS!DZ8</f>
        <v>1.8524900900000001</v>
      </c>
      <c r="EE21" s="518">
        <f>+[60]GADS!EA8</f>
        <v>0</v>
      </c>
      <c r="EF21" s="518">
        <f>+[60]GADS!EB8</f>
        <v>0</v>
      </c>
      <c r="EG21" s="518">
        <f>+[60]GADS!EC8</f>
        <v>0.84928722999999995</v>
      </c>
      <c r="EH21" s="518">
        <f>+[60]GADS!ED8</f>
        <v>0</v>
      </c>
      <c r="EI21" s="518">
        <f>+[60]GADS!EE8</f>
        <v>0</v>
      </c>
      <c r="EJ21" s="518">
        <f>+[60]GADS!EF8</f>
        <v>7.6663933499999999</v>
      </c>
      <c r="EK21" s="518">
        <f t="shared" si="9"/>
        <v>10.89357839</v>
      </c>
      <c r="EL21" s="519"/>
      <c r="EM21" s="518">
        <f>+[60]GADS!EG8</f>
        <v>0</v>
      </c>
      <c r="EN21" s="518">
        <f>+[60]GADS!EH8</f>
        <v>0</v>
      </c>
      <c r="EO21" s="518">
        <f>+[60]GADS!EI8</f>
        <v>0</v>
      </c>
      <c r="EP21" s="518">
        <f>+[60]GADS!EJ8</f>
        <v>0</v>
      </c>
      <c r="EQ21" s="518">
        <f>+[60]GADS!EK8</f>
        <v>0</v>
      </c>
      <c r="ER21" s="518">
        <f>+[60]GADS!EL8</f>
        <v>0</v>
      </c>
      <c r="ES21" s="518">
        <f>+[60]GADS!EM8</f>
        <v>0</v>
      </c>
      <c r="ET21" s="518">
        <f>+[60]GADS!EN8</f>
        <v>0</v>
      </c>
      <c r="EU21" s="518">
        <f>+[60]GADS!EO8</f>
        <v>0</v>
      </c>
      <c r="EV21" s="518">
        <f>+[60]GADS!EP8</f>
        <v>4.6087355999999993</v>
      </c>
      <c r="EW21" s="518">
        <f>+[60]GADS!EQ8</f>
        <v>0</v>
      </c>
      <c r="EX21" s="518">
        <f>+[60]GADS!ER8</f>
        <v>2.49417234</v>
      </c>
      <c r="EY21" s="518">
        <f t="shared" si="10"/>
        <v>7.1029079399999997</v>
      </c>
      <c r="EZ21" s="519"/>
      <c r="FA21" s="518">
        <f>+[60]GADS!ES8</f>
        <v>0</v>
      </c>
      <c r="FB21" s="518">
        <f>+[60]GADS!ET8</f>
        <v>0</v>
      </c>
      <c r="FC21" s="518">
        <f>+[60]GADS!EU8</f>
        <v>0</v>
      </c>
      <c r="FD21" s="518">
        <f>+[60]GADS!EV8</f>
        <v>0</v>
      </c>
      <c r="FE21" s="518">
        <f>+[60]GADS!EW8</f>
        <v>0</v>
      </c>
      <c r="FF21" s="518">
        <f>+[60]GADS!EX8</f>
        <v>0</v>
      </c>
      <c r="FG21" s="518">
        <f>+[60]GADS!EY8</f>
        <v>1.1209978600000001</v>
      </c>
      <c r="FH21" s="518">
        <f>+[60]GADS!EZ8</f>
        <v>0</v>
      </c>
      <c r="FI21" s="518">
        <f>+[60]GADS!FA8</f>
        <v>0</v>
      </c>
      <c r="FJ21" s="518">
        <f>+[60]GADS!FB8</f>
        <v>2.3429129</v>
      </c>
      <c r="FK21" s="518">
        <f>+[60]GADS!FC8</f>
        <v>0</v>
      </c>
      <c r="FL21" s="518">
        <f>+[60]GADS!FD8</f>
        <v>0</v>
      </c>
      <c r="FM21" s="518">
        <f t="shared" si="11"/>
        <v>3.4639107600000001</v>
      </c>
    </row>
    <row r="22" spans="2:169" ht="15.75" x14ac:dyDescent="0.25">
      <c r="B22" s="696" t="s">
        <v>34</v>
      </c>
      <c r="C22" s="518">
        <f>+[60]GADS!Q9</f>
        <v>10.851983000000001</v>
      </c>
      <c r="D22" s="518">
        <f>+[60]GADS!R9</f>
        <v>0</v>
      </c>
      <c r="E22" s="518">
        <f>+[60]GADS!S9</f>
        <v>20.83344598</v>
      </c>
      <c r="F22" s="518">
        <f>+[60]GADS!T9</f>
        <v>27.966326240000001</v>
      </c>
      <c r="G22" s="518">
        <f>+[60]GADS!U9</f>
        <v>1.9615010799999999</v>
      </c>
      <c r="H22" s="518">
        <f>+[60]GADS!V9</f>
        <v>8.02861008</v>
      </c>
      <c r="I22" s="518">
        <f>+[60]GADS!W9</f>
        <v>0</v>
      </c>
      <c r="J22" s="518">
        <f>+[60]GADS!X9</f>
        <v>7.7535238900000003</v>
      </c>
      <c r="K22" s="518">
        <f>+[60]GADS!Y9</f>
        <v>2.5738179799999998</v>
      </c>
      <c r="L22" s="518">
        <f>+[60]GADS!Z9</f>
        <v>5.2943489500000007</v>
      </c>
      <c r="M22" s="518">
        <f>+[60]GADS!AA9</f>
        <v>17.903711539999996</v>
      </c>
      <c r="N22" s="518">
        <f>+[60]GADS!AB9</f>
        <v>51.135522539999997</v>
      </c>
      <c r="O22" s="518">
        <f t="shared" si="0"/>
        <v>154.30279128000001</v>
      </c>
      <c r="P22" s="519"/>
      <c r="Q22" s="518">
        <f>+[60]GADS!AC9</f>
        <v>0</v>
      </c>
      <c r="R22" s="518">
        <f>+[60]GADS!AD9</f>
        <v>0</v>
      </c>
      <c r="S22" s="518">
        <f>+[60]GADS!AE9</f>
        <v>0</v>
      </c>
      <c r="T22" s="518">
        <f>+[60]GADS!AF9</f>
        <v>3.9840391899999998</v>
      </c>
      <c r="U22" s="518">
        <f>+[60]GADS!AG9</f>
        <v>0</v>
      </c>
      <c r="V22" s="518">
        <f>+[60]GADS!AH9</f>
        <v>17.11455672</v>
      </c>
      <c r="W22" s="518">
        <f>+[60]GADS!AI9</f>
        <v>0</v>
      </c>
      <c r="X22" s="518">
        <f>+[60]GADS!AJ9</f>
        <v>8.5819586399999999</v>
      </c>
      <c r="Y22" s="518">
        <f>+[60]GADS!AK9</f>
        <v>18.961298899999999</v>
      </c>
      <c r="Z22" s="518">
        <f>+[60]GADS!AL9</f>
        <v>3.9074476300000001</v>
      </c>
      <c r="AA22" s="518">
        <f>+[60]GADS!AM9</f>
        <v>11.95028097</v>
      </c>
      <c r="AB22" s="518">
        <f>+[60]GADS!AN9</f>
        <v>13.6552302</v>
      </c>
      <c r="AC22" s="518">
        <f t="shared" si="1"/>
        <v>78.154812250000006</v>
      </c>
      <c r="AD22" s="519"/>
      <c r="AE22" s="518">
        <f>+[60]GADS!AO9</f>
        <v>6.2171943000000001</v>
      </c>
      <c r="AF22" s="518">
        <f>+[60]GADS!AP9</f>
        <v>0</v>
      </c>
      <c r="AG22" s="518">
        <f>+[60]GADS!AQ9</f>
        <v>0</v>
      </c>
      <c r="AH22" s="518">
        <f>+[60]GADS!AR9</f>
        <v>0</v>
      </c>
      <c r="AI22" s="518">
        <f>+[60]GADS!AS9</f>
        <v>3.3965806999999999</v>
      </c>
      <c r="AJ22" s="518">
        <f>+[60]GADS!AT9</f>
        <v>0</v>
      </c>
      <c r="AK22" s="518">
        <f>+[60]GADS!AU9</f>
        <v>3.3851988699999995</v>
      </c>
      <c r="AL22" s="518">
        <f>+[60]GADS!AV9</f>
        <v>3.0965806899999997</v>
      </c>
      <c r="AM22" s="518">
        <f>+[60]GADS!AW9</f>
        <v>1.33063697</v>
      </c>
      <c r="AN22" s="518">
        <f>+[60]GADS!AX9</f>
        <v>0</v>
      </c>
      <c r="AO22" s="518">
        <f>+[60]GADS!AY9</f>
        <v>0</v>
      </c>
      <c r="AP22" s="518">
        <f>+[60]GADS!AZ9</f>
        <v>21.783282309999997</v>
      </c>
      <c r="AQ22" s="518">
        <f t="shared" si="2"/>
        <v>39.209473840000001</v>
      </c>
      <c r="AR22" s="519"/>
      <c r="AS22" s="518">
        <f>+[60]GADS!BA9</f>
        <v>0</v>
      </c>
      <c r="AT22" s="518">
        <f>+[60]GADS!BB9</f>
        <v>14.807373150000002</v>
      </c>
      <c r="AU22" s="518">
        <f>+[60]GADS!BC9</f>
        <v>0</v>
      </c>
      <c r="AV22" s="518">
        <f>+[60]GADS!BD9</f>
        <v>0</v>
      </c>
      <c r="AW22" s="518">
        <f>+[60]GADS!BE9</f>
        <v>15.31349552</v>
      </c>
      <c r="AX22" s="518">
        <f>+[60]GADS!BF9</f>
        <v>0</v>
      </c>
      <c r="AY22" s="518">
        <f>+[60]GADS!BG9</f>
        <v>0</v>
      </c>
      <c r="AZ22" s="518">
        <f>+[60]GADS!BH9</f>
        <v>10</v>
      </c>
      <c r="BA22" s="518">
        <f>+[60]GADS!BI9</f>
        <v>1.83043194</v>
      </c>
      <c r="BB22" s="518">
        <f>+[60]GADS!BJ9</f>
        <v>14.8</v>
      </c>
      <c r="BC22" s="518">
        <f>+[60]GADS!BK9</f>
        <v>0</v>
      </c>
      <c r="BD22" s="518">
        <f>+[60]GADS!BL9</f>
        <v>2.1966401700000002</v>
      </c>
      <c r="BE22" s="518">
        <f t="shared" si="3"/>
        <v>58.947940780000003</v>
      </c>
      <c r="BF22" s="519"/>
      <c r="BG22" s="518">
        <f>+[60]GADS!BM9</f>
        <v>0</v>
      </c>
      <c r="BH22" s="518">
        <f>+[60]GADS!BN9</f>
        <v>0</v>
      </c>
      <c r="BI22" s="518">
        <f>+[60]GADS!BO9</f>
        <v>0</v>
      </c>
      <c r="BJ22" s="518">
        <f>+[60]GADS!BP9</f>
        <v>10.573263470000001</v>
      </c>
      <c r="BK22" s="518">
        <f>+[60]GADS!BQ9</f>
        <v>6</v>
      </c>
      <c r="BL22" s="518">
        <f>+[60]GADS!BR9</f>
        <v>5.8743298900000003</v>
      </c>
      <c r="BM22" s="518">
        <f>+[60]GADS!BS9</f>
        <v>0</v>
      </c>
      <c r="BN22" s="518">
        <f>+[60]GADS!BT9</f>
        <v>0.5</v>
      </c>
      <c r="BO22" s="518">
        <f>+[60]GADS!BU9</f>
        <v>22.21396524</v>
      </c>
      <c r="BP22" s="518">
        <f>+[60]GADS!BV9</f>
        <v>7.7469867300000006</v>
      </c>
      <c r="BQ22" s="518">
        <f>+[60]GADS!BW9</f>
        <v>0</v>
      </c>
      <c r="BR22" s="518">
        <f>+[60]GADS!BX9</f>
        <v>14.18532094</v>
      </c>
      <c r="BS22" s="518">
        <f t="shared" si="4"/>
        <v>67.093866270000007</v>
      </c>
      <c r="BT22" s="519"/>
      <c r="BU22" s="518">
        <f>+[60]GADS!BY9</f>
        <v>0</v>
      </c>
      <c r="BV22" s="518">
        <f>+[60]GADS!BZ9</f>
        <v>5.1324096700000004</v>
      </c>
      <c r="BW22" s="518">
        <f>+[60]GADS!CA9</f>
        <v>0.75745731000000005</v>
      </c>
      <c r="BX22" s="518">
        <f>+[60]GADS!CB9</f>
        <v>1.6002809999999998</v>
      </c>
      <c r="BY22" s="518">
        <f>+[60]GADS!CC9</f>
        <v>0.20050000000000001</v>
      </c>
      <c r="BZ22" s="518">
        <f>+[60]GADS!CD9</f>
        <v>0</v>
      </c>
      <c r="CA22" s="518">
        <f>+[60]GADS!CE9</f>
        <v>0</v>
      </c>
      <c r="CB22" s="518">
        <f>+[60]GADS!CF9</f>
        <v>6.3974216100000003</v>
      </c>
      <c r="CC22" s="518">
        <f>+[60]GADS!CG9</f>
        <v>12.34304</v>
      </c>
      <c r="CD22" s="518">
        <f>+[60]GADS!CH9</f>
        <v>0.57217881000000015</v>
      </c>
      <c r="CE22" s="518">
        <f>+[60]GADS!CI9</f>
        <v>0</v>
      </c>
      <c r="CF22" s="518">
        <f>+[60]GADS!CJ9</f>
        <v>99.8</v>
      </c>
      <c r="CG22" s="518">
        <f t="shared" si="5"/>
        <v>126.8032884</v>
      </c>
      <c r="CH22" s="519"/>
      <c r="CI22" s="518">
        <f>+[60]GADS!CK9</f>
        <v>0.81877860000000002</v>
      </c>
      <c r="CJ22" s="518">
        <f>+[60]GADS!CL9</f>
        <v>0</v>
      </c>
      <c r="CK22" s="518">
        <f>+[60]GADS!CM9</f>
        <v>5</v>
      </c>
      <c r="CL22" s="518">
        <f>+[60]GADS!CN9</f>
        <v>0</v>
      </c>
      <c r="CM22" s="518">
        <f>+[60]GADS!CO9</f>
        <v>0</v>
      </c>
      <c r="CN22" s="518">
        <f>+[60]GADS!CP9</f>
        <v>0</v>
      </c>
      <c r="CO22" s="518">
        <f>+[60]GADS!CQ9</f>
        <v>0</v>
      </c>
      <c r="CP22" s="518">
        <f>+[60]GADS!CR9</f>
        <v>3.9465506100000001</v>
      </c>
      <c r="CQ22" s="518">
        <f>+[60]GADS!CS9</f>
        <v>2.03779435</v>
      </c>
      <c r="CR22" s="518">
        <f>+[60]GADS!CT9</f>
        <v>0</v>
      </c>
      <c r="CS22" s="518">
        <f>+[60]GADS!CU9</f>
        <v>8.5</v>
      </c>
      <c r="CT22" s="518">
        <f>+[60]GADS!CV9</f>
        <v>0</v>
      </c>
      <c r="CU22" s="518">
        <f t="shared" si="6"/>
        <v>20.303123560000003</v>
      </c>
      <c r="CV22" s="519"/>
      <c r="CW22" s="518">
        <f>+[60]GADS!CW9</f>
        <v>3.0611756699999999</v>
      </c>
      <c r="CX22" s="518">
        <f>+[60]GADS!CX9</f>
        <v>0</v>
      </c>
      <c r="CY22" s="518">
        <f>+[60]GADS!CY9</f>
        <v>0</v>
      </c>
      <c r="CZ22" s="518">
        <f>+[60]GADS!CZ9</f>
        <v>26.048321560000002</v>
      </c>
      <c r="DA22" s="518">
        <f>+[60]GADS!DA9</f>
        <v>0</v>
      </c>
      <c r="DB22" s="518">
        <f>+[60]GADS!DB9</f>
        <v>2.1004222599999998</v>
      </c>
      <c r="DC22" s="518">
        <f>+[60]GADS!DC9</f>
        <v>30</v>
      </c>
      <c r="DD22" s="518">
        <f>+[60]GADS!DD9</f>
        <v>0</v>
      </c>
      <c r="DE22" s="518">
        <f>+[60]GADS!DE9</f>
        <v>2.7742645300000004</v>
      </c>
      <c r="DF22" s="518">
        <f>+[60]GADS!DF9</f>
        <v>0</v>
      </c>
      <c r="DG22" s="518">
        <f>+[60]GADS!DG9</f>
        <v>6.3002818100000004</v>
      </c>
      <c r="DH22" s="518">
        <f>+[60]GADS!DH9</f>
        <v>36.833658389999997</v>
      </c>
      <c r="DI22" s="518">
        <f t="shared" si="7"/>
        <v>107.11812422</v>
      </c>
      <c r="DJ22" s="519"/>
      <c r="DK22" s="518">
        <f>+[60]GADS!DI9</f>
        <v>0</v>
      </c>
      <c r="DL22" s="518">
        <f>+[60]GADS!DJ9</f>
        <v>0</v>
      </c>
      <c r="DM22" s="518">
        <f>+[60]GADS!DK9</f>
        <v>2.50706937</v>
      </c>
      <c r="DN22" s="518">
        <f>+[60]GADS!DL9</f>
        <v>0</v>
      </c>
      <c r="DO22" s="518">
        <f>+[60]GADS!DM9</f>
        <v>0</v>
      </c>
      <c r="DP22" s="518">
        <f>+[60]GADS!DN9</f>
        <v>9.8000000000000007</v>
      </c>
      <c r="DQ22" s="518">
        <f>+[60]GADS!DO9</f>
        <v>0</v>
      </c>
      <c r="DR22" s="518">
        <f>+[60]GADS!DP9</f>
        <v>0</v>
      </c>
      <c r="DS22" s="518">
        <f>+[60]GADS!DQ9</f>
        <v>0</v>
      </c>
      <c r="DT22" s="518">
        <f>+[60]GADS!DR9</f>
        <v>0</v>
      </c>
      <c r="DU22" s="518">
        <f>+[60]GADS!DS9</f>
        <v>9.8000000000000007</v>
      </c>
      <c r="DV22" s="518">
        <f>+[60]GADS!DT9</f>
        <v>0</v>
      </c>
      <c r="DW22" s="518">
        <f t="shared" si="8"/>
        <v>22.107069370000001</v>
      </c>
      <c r="DX22" s="519"/>
      <c r="DY22" s="518">
        <f>+[60]GADS!DU9</f>
        <v>0</v>
      </c>
      <c r="DZ22" s="518">
        <f>+[60]GADS!DV9</f>
        <v>0</v>
      </c>
      <c r="EA22" s="518">
        <f>+[60]GADS!DW9</f>
        <v>1.38410258</v>
      </c>
      <c r="EB22" s="518">
        <f>+[60]GADS!DX9</f>
        <v>0</v>
      </c>
      <c r="EC22" s="518">
        <f>+[60]GADS!DY9</f>
        <v>3.9206698100000001</v>
      </c>
      <c r="ED22" s="518">
        <f>+[60]GADS!DZ9</f>
        <v>1.6712595100000001</v>
      </c>
      <c r="EE22" s="518">
        <f>+[60]GADS!EA9</f>
        <v>0</v>
      </c>
      <c r="EF22" s="518">
        <f>+[60]GADS!EB9</f>
        <v>9.8000000000000007</v>
      </c>
      <c r="EG22" s="518">
        <f>+[60]GADS!EC9</f>
        <v>0</v>
      </c>
      <c r="EH22" s="518">
        <f>+[60]GADS!ED9</f>
        <v>9.8000000000000007</v>
      </c>
      <c r="EI22" s="518">
        <f>+[60]GADS!EE9</f>
        <v>21.919950759999999</v>
      </c>
      <c r="EJ22" s="518">
        <f>+[60]GADS!EF9</f>
        <v>0</v>
      </c>
      <c r="EK22" s="518">
        <f t="shared" si="9"/>
        <v>48.495982659999996</v>
      </c>
      <c r="EL22" s="519"/>
      <c r="EM22" s="518">
        <f>+[60]GADS!EG9</f>
        <v>0</v>
      </c>
      <c r="EN22" s="518">
        <f>+[60]GADS!EH9</f>
        <v>0</v>
      </c>
      <c r="EO22" s="518">
        <f>+[60]GADS!EI9</f>
        <v>0</v>
      </c>
      <c r="EP22" s="518">
        <f>+[60]GADS!EJ9</f>
        <v>7.79</v>
      </c>
      <c r="EQ22" s="518">
        <f>+[60]GADS!EK9</f>
        <v>1.9752218100000001</v>
      </c>
      <c r="ER22" s="518">
        <f>+[60]GADS!EL9</f>
        <v>0</v>
      </c>
      <c r="ES22" s="518">
        <f>+[60]GADS!EM9</f>
        <v>0</v>
      </c>
      <c r="ET22" s="518">
        <f>+[60]GADS!EN9</f>
        <v>0</v>
      </c>
      <c r="EU22" s="518">
        <f>+[60]GADS!EO9</f>
        <v>0</v>
      </c>
      <c r="EV22" s="518">
        <f>+[60]GADS!EP9</f>
        <v>0</v>
      </c>
      <c r="EW22" s="518">
        <f>+[60]GADS!EQ9</f>
        <v>9.7166493800000016</v>
      </c>
      <c r="EX22" s="518">
        <f>+[60]GADS!ER9</f>
        <v>5.8895509499999994</v>
      </c>
      <c r="EY22" s="518">
        <f t="shared" si="10"/>
        <v>25.37142214</v>
      </c>
      <c r="EZ22" s="519"/>
      <c r="FA22" s="518">
        <f>+[60]GADS!ES9</f>
        <v>0</v>
      </c>
      <c r="FB22" s="518">
        <f>+[60]GADS!ET9</f>
        <v>0</v>
      </c>
      <c r="FC22" s="518">
        <f>+[60]GADS!EU9</f>
        <v>0</v>
      </c>
      <c r="FD22" s="518">
        <f>+[60]GADS!EV9</f>
        <v>16.787866319999999</v>
      </c>
      <c r="FE22" s="518">
        <f>+[60]GADS!EW9</f>
        <v>0</v>
      </c>
      <c r="FF22" s="518">
        <f>+[60]GADS!EX9</f>
        <v>0.42440696999999999</v>
      </c>
      <c r="FG22" s="518">
        <f>+[60]GADS!EY9</f>
        <v>0</v>
      </c>
      <c r="FH22" s="518">
        <f>+[60]GADS!EZ9</f>
        <v>2.63444988</v>
      </c>
      <c r="FI22" s="518">
        <f>+[60]GADS!FA9</f>
        <v>0</v>
      </c>
      <c r="FJ22" s="518">
        <f>+[60]GADS!FB9</f>
        <v>5.8675491099999997</v>
      </c>
      <c r="FK22" s="518">
        <f>+[60]GADS!FC9</f>
        <v>0</v>
      </c>
      <c r="FL22" s="518">
        <f>+[60]GADS!FD9</f>
        <v>19.93527761</v>
      </c>
      <c r="FM22" s="518">
        <f t="shared" si="11"/>
        <v>45.649549889999996</v>
      </c>
    </row>
    <row r="23" spans="2:169" ht="17.100000000000001" hidden="1" customHeight="1" x14ac:dyDescent="0.25">
      <c r="B23" s="696" t="s">
        <v>35</v>
      </c>
      <c r="C23" s="518">
        <f>+[60]GADS!Q10</f>
        <v>0</v>
      </c>
      <c r="D23" s="518">
        <f>+[60]GADS!R10</f>
        <v>0</v>
      </c>
      <c r="E23" s="518">
        <f>+[60]GADS!S10</f>
        <v>0</v>
      </c>
      <c r="F23" s="518">
        <f>+[60]GADS!T10</f>
        <v>0</v>
      </c>
      <c r="G23" s="518">
        <f>+[60]GADS!U10</f>
        <v>0</v>
      </c>
      <c r="H23" s="518">
        <f>+[60]GADS!V10</f>
        <v>0</v>
      </c>
      <c r="I23" s="518">
        <f>+[60]GADS!W10</f>
        <v>0</v>
      </c>
      <c r="J23" s="518">
        <f>+[60]GADS!X10</f>
        <v>0</v>
      </c>
      <c r="K23" s="518">
        <f>+[60]GADS!Y10</f>
        <v>0</v>
      </c>
      <c r="L23" s="518">
        <f>+[60]GADS!Z10</f>
        <v>0</v>
      </c>
      <c r="M23" s="518">
        <f>+[60]GADS!AA10</f>
        <v>0</v>
      </c>
      <c r="N23" s="518">
        <f>+[60]GADS!AB10</f>
        <v>0</v>
      </c>
      <c r="O23" s="518">
        <f t="shared" si="0"/>
        <v>0</v>
      </c>
      <c r="P23" s="519"/>
      <c r="Q23" s="518">
        <f>+[60]GADS!AC10</f>
        <v>0</v>
      </c>
      <c r="R23" s="518">
        <f>+[60]GADS!AD10</f>
        <v>0</v>
      </c>
      <c r="S23" s="518">
        <f>+[60]GADS!AE10</f>
        <v>0</v>
      </c>
      <c r="T23" s="518">
        <f>+[60]GADS!AF10</f>
        <v>0</v>
      </c>
      <c r="U23" s="518">
        <f>+[60]GADS!AG10</f>
        <v>0</v>
      </c>
      <c r="V23" s="518">
        <f>+[60]GADS!AH10</f>
        <v>0</v>
      </c>
      <c r="W23" s="518">
        <f>+[60]GADS!AI10</f>
        <v>0</v>
      </c>
      <c r="X23" s="518">
        <f>+[60]GADS!AJ10</f>
        <v>0</v>
      </c>
      <c r="Y23" s="518">
        <f>+[60]GADS!AK10</f>
        <v>0</v>
      </c>
      <c r="Z23" s="518">
        <f>+[60]GADS!AL10</f>
        <v>0</v>
      </c>
      <c r="AA23" s="518">
        <f>+[60]GADS!AM10</f>
        <v>0</v>
      </c>
      <c r="AB23" s="518">
        <f>+[60]GADS!AN10</f>
        <v>0</v>
      </c>
      <c r="AC23" s="518">
        <f t="shared" si="1"/>
        <v>0</v>
      </c>
      <c r="AD23" s="519"/>
      <c r="AE23" s="518">
        <f>+[60]GADS!AO10</f>
        <v>0</v>
      </c>
      <c r="AF23" s="518">
        <f>+[60]GADS!AP10</f>
        <v>0</v>
      </c>
      <c r="AG23" s="518">
        <f>+[60]GADS!AQ10</f>
        <v>0</v>
      </c>
      <c r="AH23" s="518">
        <f>+[60]GADS!AR10</f>
        <v>0</v>
      </c>
      <c r="AI23" s="518">
        <f>+[60]GADS!AS10</f>
        <v>0</v>
      </c>
      <c r="AJ23" s="518">
        <f>+[60]GADS!AT10</f>
        <v>0</v>
      </c>
      <c r="AK23" s="518">
        <f>+[60]GADS!AU10</f>
        <v>0</v>
      </c>
      <c r="AL23" s="518">
        <f>+[60]GADS!AV10</f>
        <v>0</v>
      </c>
      <c r="AM23" s="518">
        <f>+[60]GADS!AW10</f>
        <v>0</v>
      </c>
      <c r="AN23" s="518">
        <f>+[60]GADS!AX10</f>
        <v>0</v>
      </c>
      <c r="AO23" s="518">
        <f>+[60]GADS!AY10</f>
        <v>0</v>
      </c>
      <c r="AP23" s="518">
        <f>+[60]GADS!AZ10</f>
        <v>0</v>
      </c>
      <c r="AQ23" s="518">
        <f t="shared" si="2"/>
        <v>0</v>
      </c>
      <c r="AR23" s="519"/>
      <c r="AS23" s="518">
        <f>+[60]GADS!BA10</f>
        <v>0</v>
      </c>
      <c r="AT23" s="518">
        <f>+[60]GADS!BB10</f>
        <v>0</v>
      </c>
      <c r="AU23" s="518">
        <f>+[60]GADS!BC10</f>
        <v>0</v>
      </c>
      <c r="AV23" s="518">
        <f>+[60]GADS!BD10</f>
        <v>0</v>
      </c>
      <c r="AW23" s="518">
        <f>+[60]GADS!BE10</f>
        <v>0</v>
      </c>
      <c r="AX23" s="518">
        <f>+[60]GADS!BF10</f>
        <v>0</v>
      </c>
      <c r="AY23" s="518">
        <f>+[60]GADS!BG10</f>
        <v>0</v>
      </c>
      <c r="AZ23" s="518">
        <f>+[60]GADS!BH10</f>
        <v>0</v>
      </c>
      <c r="BA23" s="518">
        <f>+[60]GADS!BI10</f>
        <v>0</v>
      </c>
      <c r="BB23" s="518">
        <f>+[60]GADS!BJ10</f>
        <v>0</v>
      </c>
      <c r="BC23" s="518">
        <f>+[60]GADS!BK10</f>
        <v>0</v>
      </c>
      <c r="BD23" s="518">
        <f>+[60]GADS!BL10</f>
        <v>0</v>
      </c>
      <c r="BE23" s="518">
        <f t="shared" si="3"/>
        <v>0</v>
      </c>
      <c r="BF23" s="519"/>
      <c r="BG23" s="518">
        <f>+[60]GADS!BM10</f>
        <v>0</v>
      </c>
      <c r="BH23" s="518">
        <f>+[60]GADS!BN10</f>
        <v>0</v>
      </c>
      <c r="BI23" s="518">
        <f>+[60]GADS!BO10</f>
        <v>0</v>
      </c>
      <c r="BJ23" s="518">
        <f>+[60]GADS!BP10</f>
        <v>0</v>
      </c>
      <c r="BK23" s="518">
        <f>+[60]GADS!BQ10</f>
        <v>0</v>
      </c>
      <c r="BL23" s="518">
        <f>+[60]GADS!BR10</f>
        <v>0</v>
      </c>
      <c r="BM23" s="518">
        <f>+[60]GADS!BS10</f>
        <v>0</v>
      </c>
      <c r="BN23" s="518">
        <f>+[60]GADS!BT10</f>
        <v>0</v>
      </c>
      <c r="BO23" s="518">
        <f>+[60]GADS!BU10</f>
        <v>0</v>
      </c>
      <c r="BP23" s="518">
        <f>+[60]GADS!BV10</f>
        <v>0</v>
      </c>
      <c r="BQ23" s="518">
        <f>+[60]GADS!BW10</f>
        <v>0</v>
      </c>
      <c r="BR23" s="518">
        <f>+[60]GADS!BX10</f>
        <v>0</v>
      </c>
      <c r="BS23" s="518">
        <f t="shared" si="4"/>
        <v>0</v>
      </c>
      <c r="BT23" s="519"/>
      <c r="BU23" s="518">
        <f>+[60]GADS!BY10</f>
        <v>0</v>
      </c>
      <c r="BV23" s="518">
        <f>+[60]GADS!BZ10</f>
        <v>0</v>
      </c>
      <c r="BW23" s="518">
        <f>+[60]GADS!CA10</f>
        <v>0</v>
      </c>
      <c r="BX23" s="518">
        <f>+[60]GADS!CB10</f>
        <v>0</v>
      </c>
      <c r="BY23" s="518">
        <f>+[60]GADS!CC10</f>
        <v>0</v>
      </c>
      <c r="BZ23" s="518">
        <f>+[60]GADS!CD10</f>
        <v>0</v>
      </c>
      <c r="CA23" s="518">
        <f>+[60]GADS!CE10</f>
        <v>0</v>
      </c>
      <c r="CB23" s="518">
        <f>+[60]GADS!CF10</f>
        <v>0</v>
      </c>
      <c r="CC23" s="518">
        <f>+[60]GADS!CG10</f>
        <v>0</v>
      </c>
      <c r="CD23" s="518">
        <f>+[60]GADS!CH10</f>
        <v>0</v>
      </c>
      <c r="CE23" s="518">
        <f>+[60]GADS!CI10</f>
        <v>0</v>
      </c>
      <c r="CF23" s="518">
        <f>+[60]GADS!CJ10</f>
        <v>0</v>
      </c>
      <c r="CG23" s="518">
        <f t="shared" si="5"/>
        <v>0</v>
      </c>
      <c r="CH23" s="519"/>
      <c r="CI23" s="518">
        <f>+[60]GADS!CK10</f>
        <v>0</v>
      </c>
      <c r="CJ23" s="518">
        <f>+[60]GADS!CL10</f>
        <v>0</v>
      </c>
      <c r="CK23" s="518">
        <f>+[60]GADS!CM10</f>
        <v>0</v>
      </c>
      <c r="CL23" s="518">
        <f>+[60]GADS!CN10</f>
        <v>0</v>
      </c>
      <c r="CM23" s="518">
        <f>+[60]GADS!CO10</f>
        <v>0</v>
      </c>
      <c r="CN23" s="518">
        <f>+[60]GADS!CP10</f>
        <v>0</v>
      </c>
      <c r="CO23" s="518">
        <f>+[60]GADS!CQ10</f>
        <v>0</v>
      </c>
      <c r="CP23" s="518">
        <f>+[60]GADS!CR10</f>
        <v>0</v>
      </c>
      <c r="CQ23" s="518">
        <f>+[60]GADS!CS10</f>
        <v>0</v>
      </c>
      <c r="CR23" s="518">
        <f>+[60]GADS!CT10</f>
        <v>0</v>
      </c>
      <c r="CS23" s="518">
        <f>+[60]GADS!CU10</f>
        <v>0</v>
      </c>
      <c r="CT23" s="518">
        <f>+[60]GADS!CV10</f>
        <v>0</v>
      </c>
      <c r="CU23" s="518">
        <f t="shared" si="6"/>
        <v>0</v>
      </c>
      <c r="CV23" s="519"/>
      <c r="CW23" s="518">
        <f>+[60]GADS!CW10</f>
        <v>0</v>
      </c>
      <c r="CX23" s="518">
        <f>+[60]GADS!CX10</f>
        <v>0</v>
      </c>
      <c r="CY23" s="518">
        <f>+[60]GADS!CY10</f>
        <v>0</v>
      </c>
      <c r="CZ23" s="518">
        <f>+[60]GADS!CZ10</f>
        <v>0</v>
      </c>
      <c r="DA23" s="518">
        <f>+[60]GADS!DA10</f>
        <v>0</v>
      </c>
      <c r="DB23" s="518">
        <f>+[60]GADS!DB10</f>
        <v>0</v>
      </c>
      <c r="DC23" s="518">
        <f>+[60]GADS!DC10</f>
        <v>0</v>
      </c>
      <c r="DD23" s="518">
        <f>+[60]GADS!DD10</f>
        <v>0</v>
      </c>
      <c r="DE23" s="518">
        <f>+[60]GADS!DE10</f>
        <v>0</v>
      </c>
      <c r="DF23" s="518">
        <f>+[60]GADS!DF10</f>
        <v>0</v>
      </c>
      <c r="DG23" s="518">
        <f>+[60]GADS!DG10</f>
        <v>0</v>
      </c>
      <c r="DH23" s="518">
        <f>+[60]GADS!DH10</f>
        <v>0</v>
      </c>
      <c r="DI23" s="518">
        <f t="shared" si="7"/>
        <v>0</v>
      </c>
      <c r="DJ23" s="519"/>
      <c r="DK23" s="518">
        <f>+[60]GADS!DI10</f>
        <v>0</v>
      </c>
      <c r="DL23" s="518">
        <f>+[60]GADS!DJ10</f>
        <v>0</v>
      </c>
      <c r="DM23" s="518">
        <f>+[60]GADS!DK10</f>
        <v>0</v>
      </c>
      <c r="DN23" s="518">
        <f>+[60]GADS!DL10</f>
        <v>0</v>
      </c>
      <c r="DO23" s="518">
        <f>+[60]GADS!DM10</f>
        <v>0</v>
      </c>
      <c r="DP23" s="518">
        <f>+[60]GADS!DN10</f>
        <v>0</v>
      </c>
      <c r="DQ23" s="518">
        <f>+[60]GADS!DO10</f>
        <v>0</v>
      </c>
      <c r="DR23" s="518">
        <f>+[60]GADS!DP10</f>
        <v>0</v>
      </c>
      <c r="DS23" s="518">
        <f>+[60]GADS!DQ10</f>
        <v>0</v>
      </c>
      <c r="DT23" s="518">
        <f>+[60]GADS!DR10</f>
        <v>0</v>
      </c>
      <c r="DU23" s="518">
        <f>+[60]GADS!DS10</f>
        <v>0</v>
      </c>
      <c r="DV23" s="518">
        <f>+[60]GADS!DT10</f>
        <v>0</v>
      </c>
      <c r="DW23" s="518">
        <f t="shared" si="8"/>
        <v>0</v>
      </c>
      <c r="DX23" s="519"/>
      <c r="DY23" s="518">
        <f>+[60]GADS!DU10</f>
        <v>0</v>
      </c>
      <c r="DZ23" s="518">
        <f>+[60]GADS!DV10</f>
        <v>0</v>
      </c>
      <c r="EA23" s="518">
        <f>+[60]GADS!DW10</f>
        <v>0</v>
      </c>
      <c r="EB23" s="518">
        <f>+[60]GADS!DX10</f>
        <v>0</v>
      </c>
      <c r="EC23" s="518">
        <f>+[60]GADS!DY10</f>
        <v>0</v>
      </c>
      <c r="ED23" s="518">
        <f>+[60]GADS!DZ10</f>
        <v>0</v>
      </c>
      <c r="EE23" s="518">
        <f>+[60]GADS!EA10</f>
        <v>0</v>
      </c>
      <c r="EF23" s="518">
        <f>+[60]GADS!EB10</f>
        <v>0</v>
      </c>
      <c r="EG23" s="518">
        <f>+[60]GADS!EC10</f>
        <v>0</v>
      </c>
      <c r="EH23" s="518">
        <f>+[60]GADS!ED10</f>
        <v>0</v>
      </c>
      <c r="EI23" s="518">
        <f>+[60]GADS!EE10</f>
        <v>0</v>
      </c>
      <c r="EJ23" s="518">
        <f>+[60]GADS!EF10</f>
        <v>0</v>
      </c>
      <c r="EK23" s="518">
        <f t="shared" si="9"/>
        <v>0</v>
      </c>
      <c r="EL23" s="519"/>
      <c r="EM23" s="518">
        <f>+[60]GADS!EG10</f>
        <v>0</v>
      </c>
      <c r="EN23" s="518">
        <f>+[60]GADS!EH10</f>
        <v>0</v>
      </c>
      <c r="EO23" s="518">
        <f>+[60]GADS!EI10</f>
        <v>0</v>
      </c>
      <c r="EP23" s="518">
        <f>+[60]GADS!EJ10</f>
        <v>0</v>
      </c>
      <c r="EQ23" s="518">
        <f>+[60]GADS!EK10</f>
        <v>0</v>
      </c>
      <c r="ER23" s="518">
        <f>+[60]GADS!EL10</f>
        <v>0</v>
      </c>
      <c r="ES23" s="518">
        <f>+[60]GADS!EM10</f>
        <v>0</v>
      </c>
      <c r="ET23" s="518">
        <f>+[60]GADS!EN10</f>
        <v>0</v>
      </c>
      <c r="EU23" s="518">
        <f>+[60]GADS!EO10</f>
        <v>0</v>
      </c>
      <c r="EV23" s="518">
        <f>+[60]GADS!EP10</f>
        <v>0</v>
      </c>
      <c r="EW23" s="518">
        <f>+[60]GADS!EQ10</f>
        <v>0</v>
      </c>
      <c r="EX23" s="518">
        <f>+[60]GADS!ER10</f>
        <v>0</v>
      </c>
      <c r="EY23" s="518">
        <f t="shared" si="10"/>
        <v>0</v>
      </c>
      <c r="EZ23" s="519"/>
      <c r="FA23" s="518">
        <f>+[60]GADS!ES10</f>
        <v>0</v>
      </c>
      <c r="FB23" s="518">
        <f>+[60]GADS!ET10</f>
        <v>0</v>
      </c>
      <c r="FC23" s="518">
        <f>+[60]GADS!EU10</f>
        <v>0</v>
      </c>
      <c r="FD23" s="518">
        <f>+[60]GADS!EV10</f>
        <v>0</v>
      </c>
      <c r="FE23" s="518">
        <f>+[60]GADS!EW10</f>
        <v>0</v>
      </c>
      <c r="FF23" s="518">
        <f>+[60]GADS!EX10</f>
        <v>0</v>
      </c>
      <c r="FG23" s="518">
        <f>+[60]GADS!EY10</f>
        <v>0</v>
      </c>
      <c r="FH23" s="518">
        <f>+[60]GADS!EZ10</f>
        <v>0</v>
      </c>
      <c r="FI23" s="518">
        <f>+[60]GADS!FA10</f>
        <v>0</v>
      </c>
      <c r="FJ23" s="518">
        <f>+[60]GADS!FB10</f>
        <v>0</v>
      </c>
      <c r="FK23" s="518">
        <f>+[60]GADS!FC10</f>
        <v>0</v>
      </c>
      <c r="FL23" s="518">
        <f>+[60]GADS!FD10</f>
        <v>0</v>
      </c>
      <c r="FM23" s="518">
        <f t="shared" si="11"/>
        <v>0</v>
      </c>
    </row>
    <row r="24" spans="2:169" ht="15.75" hidden="1" x14ac:dyDescent="0.25">
      <c r="B24" s="696" t="s">
        <v>36</v>
      </c>
      <c r="C24" s="518">
        <f>+[60]GADS!Q11</f>
        <v>0</v>
      </c>
      <c r="D24" s="518">
        <f>+[60]GADS!R11</f>
        <v>0</v>
      </c>
      <c r="E24" s="518">
        <f>+[60]GADS!S11</f>
        <v>0</v>
      </c>
      <c r="F24" s="518">
        <f>+[60]GADS!T11</f>
        <v>0</v>
      </c>
      <c r="G24" s="518">
        <f>+[60]GADS!U11</f>
        <v>0</v>
      </c>
      <c r="H24" s="518">
        <f>+[60]GADS!V11</f>
        <v>0</v>
      </c>
      <c r="I24" s="518">
        <f>+[60]GADS!W11</f>
        <v>0</v>
      </c>
      <c r="J24" s="518">
        <f>+[60]GADS!X11</f>
        <v>0</v>
      </c>
      <c r="K24" s="518">
        <f>+[60]GADS!Y11</f>
        <v>0</v>
      </c>
      <c r="L24" s="518">
        <f>+[60]GADS!Z11</f>
        <v>0</v>
      </c>
      <c r="M24" s="518">
        <f>+[60]GADS!AA11</f>
        <v>0</v>
      </c>
      <c r="N24" s="518">
        <f>+[60]GADS!AB11</f>
        <v>0</v>
      </c>
      <c r="O24" s="518">
        <f t="shared" si="0"/>
        <v>0</v>
      </c>
      <c r="P24" s="519"/>
      <c r="Q24" s="518">
        <f>+[60]GADS!AC11</f>
        <v>0</v>
      </c>
      <c r="R24" s="518">
        <f>+[60]GADS!AD11</f>
        <v>0</v>
      </c>
      <c r="S24" s="518">
        <f>+[60]GADS!AE11</f>
        <v>0</v>
      </c>
      <c r="T24" s="518">
        <f>+[60]GADS!AF11</f>
        <v>0</v>
      </c>
      <c r="U24" s="518">
        <f>+[60]GADS!AG11</f>
        <v>0</v>
      </c>
      <c r="V24" s="518">
        <f>+[60]GADS!AH11</f>
        <v>0</v>
      </c>
      <c r="W24" s="518">
        <f>+[60]GADS!AI11</f>
        <v>0</v>
      </c>
      <c r="X24" s="518">
        <f>+[60]GADS!AJ11</f>
        <v>0</v>
      </c>
      <c r="Y24" s="518">
        <f>+[60]GADS!AK11</f>
        <v>0</v>
      </c>
      <c r="Z24" s="518">
        <f>+[60]GADS!AL11</f>
        <v>0</v>
      </c>
      <c r="AA24" s="518">
        <f>+[60]GADS!AM11</f>
        <v>0</v>
      </c>
      <c r="AB24" s="518">
        <f>+[60]GADS!AN11</f>
        <v>0</v>
      </c>
      <c r="AC24" s="518">
        <f t="shared" si="1"/>
        <v>0</v>
      </c>
      <c r="AD24" s="519"/>
      <c r="AE24" s="518">
        <f>+[60]GADS!AO11</f>
        <v>0</v>
      </c>
      <c r="AF24" s="518">
        <f>+[60]GADS!AP11</f>
        <v>0</v>
      </c>
      <c r="AG24" s="518">
        <f>+[60]GADS!AQ11</f>
        <v>0</v>
      </c>
      <c r="AH24" s="518">
        <f>+[60]GADS!AR11</f>
        <v>0</v>
      </c>
      <c r="AI24" s="518">
        <f>+[60]GADS!AS11</f>
        <v>0</v>
      </c>
      <c r="AJ24" s="518">
        <f>+[60]GADS!AT11</f>
        <v>0</v>
      </c>
      <c r="AK24" s="518">
        <f>+[60]GADS!AU11</f>
        <v>0</v>
      </c>
      <c r="AL24" s="518">
        <f>+[60]GADS!AV11</f>
        <v>0</v>
      </c>
      <c r="AM24" s="518">
        <f>+[60]GADS!AW11</f>
        <v>0</v>
      </c>
      <c r="AN24" s="518">
        <f>+[60]GADS!AX11</f>
        <v>0</v>
      </c>
      <c r="AO24" s="518">
        <f>+[60]GADS!AY11</f>
        <v>0</v>
      </c>
      <c r="AP24" s="518">
        <f>+[60]GADS!AZ11</f>
        <v>0</v>
      </c>
      <c r="AQ24" s="518">
        <f t="shared" si="2"/>
        <v>0</v>
      </c>
      <c r="AR24" s="519"/>
      <c r="AS24" s="518">
        <f>+[60]GADS!BA11</f>
        <v>0</v>
      </c>
      <c r="AT24" s="518">
        <f>+[60]GADS!BB11</f>
        <v>0</v>
      </c>
      <c r="AU24" s="518">
        <f>+[60]GADS!BC11</f>
        <v>0</v>
      </c>
      <c r="AV24" s="518">
        <f>+[60]GADS!BD11</f>
        <v>0</v>
      </c>
      <c r="AW24" s="518">
        <f>+[60]GADS!BE11</f>
        <v>0</v>
      </c>
      <c r="AX24" s="518">
        <f>+[60]GADS!BF11</f>
        <v>0</v>
      </c>
      <c r="AY24" s="518">
        <f>+[60]GADS!BG11</f>
        <v>0</v>
      </c>
      <c r="AZ24" s="518">
        <f>+[60]GADS!BH11</f>
        <v>0</v>
      </c>
      <c r="BA24" s="518">
        <f>+[60]GADS!BI11</f>
        <v>0</v>
      </c>
      <c r="BB24" s="518">
        <f>+[60]GADS!BJ11</f>
        <v>0</v>
      </c>
      <c r="BC24" s="518">
        <f>+[60]GADS!BK11</f>
        <v>0</v>
      </c>
      <c r="BD24" s="518">
        <f>+[60]GADS!BL11</f>
        <v>0</v>
      </c>
      <c r="BE24" s="518">
        <f t="shared" si="3"/>
        <v>0</v>
      </c>
      <c r="BF24" s="519"/>
      <c r="BG24" s="518">
        <f>+[60]GADS!BM11</f>
        <v>0</v>
      </c>
      <c r="BH24" s="518">
        <f>+[60]GADS!BN11</f>
        <v>0</v>
      </c>
      <c r="BI24" s="518">
        <f>+[60]GADS!BO11</f>
        <v>0</v>
      </c>
      <c r="BJ24" s="518">
        <f>+[60]GADS!BP11</f>
        <v>0</v>
      </c>
      <c r="BK24" s="518">
        <f>+[60]GADS!BQ11</f>
        <v>0</v>
      </c>
      <c r="BL24" s="518">
        <f>+[60]GADS!BR11</f>
        <v>0</v>
      </c>
      <c r="BM24" s="518">
        <f>+[60]GADS!BS11</f>
        <v>0</v>
      </c>
      <c r="BN24" s="518">
        <f>+[60]GADS!BT11</f>
        <v>0</v>
      </c>
      <c r="BO24" s="518">
        <f>+[60]GADS!BU11</f>
        <v>0</v>
      </c>
      <c r="BP24" s="518">
        <f>+[60]GADS!BV11</f>
        <v>0</v>
      </c>
      <c r="BQ24" s="518">
        <f>+[60]GADS!BW11</f>
        <v>0</v>
      </c>
      <c r="BR24" s="518">
        <f>+[60]GADS!BX11</f>
        <v>0</v>
      </c>
      <c r="BS24" s="518">
        <f t="shared" si="4"/>
        <v>0</v>
      </c>
      <c r="BT24" s="519"/>
      <c r="BU24" s="518">
        <f>+[60]GADS!BY11</f>
        <v>0</v>
      </c>
      <c r="BV24" s="518">
        <f>+[60]GADS!BZ11</f>
        <v>0</v>
      </c>
      <c r="BW24" s="518">
        <f>+[60]GADS!CA11</f>
        <v>0</v>
      </c>
      <c r="BX24" s="518">
        <f>+[60]GADS!CB11</f>
        <v>0</v>
      </c>
      <c r="BY24" s="518">
        <f>+[60]GADS!CC11</f>
        <v>0</v>
      </c>
      <c r="BZ24" s="518">
        <f>+[60]GADS!CD11</f>
        <v>0</v>
      </c>
      <c r="CA24" s="518">
        <f>+[60]GADS!CE11</f>
        <v>0</v>
      </c>
      <c r="CB24" s="518">
        <f>+[60]GADS!CF11</f>
        <v>0</v>
      </c>
      <c r="CC24" s="518">
        <f>+[60]GADS!CG11</f>
        <v>0</v>
      </c>
      <c r="CD24" s="518">
        <f>+[60]GADS!CH11</f>
        <v>0</v>
      </c>
      <c r="CE24" s="518">
        <f>+[60]GADS!CI11</f>
        <v>0</v>
      </c>
      <c r="CF24" s="518">
        <f>+[60]GADS!CJ11</f>
        <v>0</v>
      </c>
      <c r="CG24" s="518">
        <f t="shared" si="5"/>
        <v>0</v>
      </c>
      <c r="CH24" s="519"/>
      <c r="CI24" s="518">
        <f>+[60]GADS!CK11</f>
        <v>0</v>
      </c>
      <c r="CJ24" s="518">
        <f>+[60]GADS!CL11</f>
        <v>0</v>
      </c>
      <c r="CK24" s="518">
        <f>+[60]GADS!CM11</f>
        <v>0</v>
      </c>
      <c r="CL24" s="518">
        <f>+[60]GADS!CN11</f>
        <v>0</v>
      </c>
      <c r="CM24" s="518">
        <f>+[60]GADS!CO11</f>
        <v>0</v>
      </c>
      <c r="CN24" s="518">
        <f>+[60]GADS!CP11</f>
        <v>0</v>
      </c>
      <c r="CO24" s="518">
        <f>+[60]GADS!CQ11</f>
        <v>0</v>
      </c>
      <c r="CP24" s="518">
        <f>+[60]GADS!CR11</f>
        <v>0</v>
      </c>
      <c r="CQ24" s="518">
        <f>+[60]GADS!CS11</f>
        <v>0</v>
      </c>
      <c r="CR24" s="518">
        <f>+[60]GADS!CT11</f>
        <v>0</v>
      </c>
      <c r="CS24" s="518">
        <f>+[60]GADS!CU11</f>
        <v>0</v>
      </c>
      <c r="CT24" s="518">
        <f>+[60]GADS!CV11</f>
        <v>0</v>
      </c>
      <c r="CU24" s="518">
        <f t="shared" si="6"/>
        <v>0</v>
      </c>
      <c r="CV24" s="519"/>
      <c r="CW24" s="518">
        <f>+[60]GADS!CW11</f>
        <v>0</v>
      </c>
      <c r="CX24" s="518">
        <f>+[60]GADS!CX11</f>
        <v>0</v>
      </c>
      <c r="CY24" s="518">
        <f>+[60]GADS!CY11</f>
        <v>0</v>
      </c>
      <c r="CZ24" s="518">
        <f>+[60]GADS!CZ11</f>
        <v>0</v>
      </c>
      <c r="DA24" s="518">
        <f>+[60]GADS!DA11</f>
        <v>0</v>
      </c>
      <c r="DB24" s="518">
        <f>+[60]GADS!DB11</f>
        <v>0</v>
      </c>
      <c r="DC24" s="518">
        <f>+[60]GADS!DC11</f>
        <v>0</v>
      </c>
      <c r="DD24" s="518">
        <f>+[60]GADS!DD11</f>
        <v>0</v>
      </c>
      <c r="DE24" s="518">
        <f>+[60]GADS!DE11</f>
        <v>0</v>
      </c>
      <c r="DF24" s="518">
        <f>+[60]GADS!DF11</f>
        <v>0</v>
      </c>
      <c r="DG24" s="518">
        <f>+[60]GADS!DG11</f>
        <v>0</v>
      </c>
      <c r="DH24" s="518">
        <f>+[60]GADS!DH11</f>
        <v>0</v>
      </c>
      <c r="DI24" s="518">
        <f t="shared" si="7"/>
        <v>0</v>
      </c>
      <c r="DJ24" s="519"/>
      <c r="DK24" s="518">
        <f>+[60]GADS!DI11</f>
        <v>0</v>
      </c>
      <c r="DL24" s="518">
        <f>+[60]GADS!DJ11</f>
        <v>0</v>
      </c>
      <c r="DM24" s="518">
        <f>+[60]GADS!DK11</f>
        <v>0</v>
      </c>
      <c r="DN24" s="518">
        <f>+[60]GADS!DL11</f>
        <v>0</v>
      </c>
      <c r="DO24" s="518">
        <f>+[60]GADS!DM11</f>
        <v>0</v>
      </c>
      <c r="DP24" s="518">
        <f>+[60]GADS!DN11</f>
        <v>0</v>
      </c>
      <c r="DQ24" s="518">
        <f>+[60]GADS!DO11</f>
        <v>0</v>
      </c>
      <c r="DR24" s="518">
        <f>+[60]GADS!DP11</f>
        <v>0</v>
      </c>
      <c r="DS24" s="518">
        <f>+[60]GADS!DQ11</f>
        <v>0</v>
      </c>
      <c r="DT24" s="518">
        <f>+[60]GADS!DR11</f>
        <v>0</v>
      </c>
      <c r="DU24" s="518">
        <f>+[60]GADS!DS11</f>
        <v>0</v>
      </c>
      <c r="DV24" s="518">
        <f>+[60]GADS!DT11</f>
        <v>0</v>
      </c>
      <c r="DW24" s="518">
        <f t="shared" si="8"/>
        <v>0</v>
      </c>
      <c r="DX24" s="519"/>
      <c r="DY24" s="518">
        <f>+[60]GADS!DU11</f>
        <v>0</v>
      </c>
      <c r="DZ24" s="518">
        <f>+[60]GADS!DV11</f>
        <v>0</v>
      </c>
      <c r="EA24" s="518">
        <f>+[60]GADS!DW11</f>
        <v>0</v>
      </c>
      <c r="EB24" s="518">
        <f>+[60]GADS!DX11</f>
        <v>0</v>
      </c>
      <c r="EC24" s="518">
        <f>+[60]GADS!DY11</f>
        <v>0</v>
      </c>
      <c r="ED24" s="518">
        <f>+[60]GADS!DZ11</f>
        <v>0</v>
      </c>
      <c r="EE24" s="518">
        <f>+[60]GADS!EA11</f>
        <v>0</v>
      </c>
      <c r="EF24" s="518">
        <f>+[60]GADS!EB11</f>
        <v>0</v>
      </c>
      <c r="EG24" s="518">
        <f>+[60]GADS!EC11</f>
        <v>0</v>
      </c>
      <c r="EH24" s="518">
        <f>+[60]GADS!ED11</f>
        <v>0</v>
      </c>
      <c r="EI24" s="518">
        <f>+[60]GADS!EE11</f>
        <v>0</v>
      </c>
      <c r="EJ24" s="518">
        <f>+[60]GADS!EF11</f>
        <v>0</v>
      </c>
      <c r="EK24" s="518">
        <f t="shared" si="9"/>
        <v>0</v>
      </c>
      <c r="EL24" s="519"/>
      <c r="EM24" s="518">
        <f>+[60]GADS!EG11</f>
        <v>0</v>
      </c>
      <c r="EN24" s="518">
        <f>+[60]GADS!EH11</f>
        <v>0</v>
      </c>
      <c r="EO24" s="518">
        <f>+[60]GADS!EI11</f>
        <v>0</v>
      </c>
      <c r="EP24" s="518">
        <f>+[60]GADS!EJ11</f>
        <v>0</v>
      </c>
      <c r="EQ24" s="518">
        <f>+[60]GADS!EK11</f>
        <v>0</v>
      </c>
      <c r="ER24" s="518">
        <f>+[60]GADS!EL11</f>
        <v>0</v>
      </c>
      <c r="ES24" s="518">
        <f>+[60]GADS!EM11</f>
        <v>0</v>
      </c>
      <c r="ET24" s="518">
        <f>+[60]GADS!EN11</f>
        <v>0</v>
      </c>
      <c r="EU24" s="518">
        <f>+[60]GADS!EO11</f>
        <v>0</v>
      </c>
      <c r="EV24" s="518">
        <f>+[60]GADS!EP11</f>
        <v>0</v>
      </c>
      <c r="EW24" s="518">
        <f>+[60]GADS!EQ11</f>
        <v>0</v>
      </c>
      <c r="EX24" s="518">
        <f>+[60]GADS!ER11</f>
        <v>0</v>
      </c>
      <c r="EY24" s="518">
        <f t="shared" si="10"/>
        <v>0</v>
      </c>
      <c r="EZ24" s="519"/>
      <c r="FA24" s="518">
        <f>+[60]GADS!ES11</f>
        <v>0</v>
      </c>
      <c r="FB24" s="518">
        <f>+[60]GADS!ET11</f>
        <v>0</v>
      </c>
      <c r="FC24" s="518">
        <f>+[60]GADS!EU11</f>
        <v>0</v>
      </c>
      <c r="FD24" s="518">
        <f>+[60]GADS!EV11</f>
        <v>0</v>
      </c>
      <c r="FE24" s="518">
        <f>+[60]GADS!EW11</f>
        <v>0</v>
      </c>
      <c r="FF24" s="518">
        <f>+[60]GADS!EX11</f>
        <v>0</v>
      </c>
      <c r="FG24" s="518">
        <f>+[60]GADS!EY11</f>
        <v>0</v>
      </c>
      <c r="FH24" s="518">
        <f>+[60]GADS!EZ11</f>
        <v>0</v>
      </c>
      <c r="FI24" s="518">
        <f>+[60]GADS!FA11</f>
        <v>0</v>
      </c>
      <c r="FJ24" s="518">
        <f>+[60]GADS!FB11</f>
        <v>0</v>
      </c>
      <c r="FK24" s="518">
        <f>+[60]GADS!FC11</f>
        <v>0</v>
      </c>
      <c r="FL24" s="518">
        <f>+[60]GADS!FD11</f>
        <v>0</v>
      </c>
      <c r="FM24" s="518">
        <f t="shared" si="11"/>
        <v>0</v>
      </c>
    </row>
    <row r="25" spans="2:169" ht="15.75" hidden="1" x14ac:dyDescent="0.25">
      <c r="B25" s="696" t="s">
        <v>23</v>
      </c>
      <c r="C25" s="518">
        <f>+[60]GADS!Q12</f>
        <v>0</v>
      </c>
      <c r="D25" s="518">
        <f>+[60]GADS!R12</f>
        <v>0</v>
      </c>
      <c r="E25" s="518">
        <f>+[60]GADS!S12</f>
        <v>0</v>
      </c>
      <c r="F25" s="518">
        <f>+[60]GADS!T12</f>
        <v>0</v>
      </c>
      <c r="G25" s="518">
        <f>+[60]GADS!U12</f>
        <v>0</v>
      </c>
      <c r="H25" s="518">
        <f>+[60]GADS!V12</f>
        <v>0</v>
      </c>
      <c r="I25" s="518">
        <f>+[60]GADS!W12</f>
        <v>0</v>
      </c>
      <c r="J25" s="518">
        <f>+[60]GADS!X12</f>
        <v>0</v>
      </c>
      <c r="K25" s="518">
        <f>+[60]GADS!Y12</f>
        <v>0</v>
      </c>
      <c r="L25" s="518">
        <f>+[60]GADS!Z12</f>
        <v>0</v>
      </c>
      <c r="M25" s="518">
        <f>+[60]GADS!AA12</f>
        <v>0</v>
      </c>
      <c r="N25" s="518">
        <f>+[60]GADS!AB12</f>
        <v>0</v>
      </c>
      <c r="O25" s="518">
        <f t="shared" si="0"/>
        <v>0</v>
      </c>
      <c r="P25" s="519"/>
      <c r="Q25" s="518">
        <f>+[60]GADS!AC12</f>
        <v>0</v>
      </c>
      <c r="R25" s="518">
        <f>+[60]GADS!AD12</f>
        <v>0</v>
      </c>
      <c r="S25" s="518">
        <f>+[60]GADS!AE12</f>
        <v>0</v>
      </c>
      <c r="T25" s="518">
        <f>+[60]GADS!AF12</f>
        <v>0</v>
      </c>
      <c r="U25" s="518">
        <f>+[60]GADS!AG12</f>
        <v>0</v>
      </c>
      <c r="V25" s="518">
        <f>+[60]GADS!AH12</f>
        <v>0</v>
      </c>
      <c r="W25" s="518">
        <f>+[60]GADS!AI12</f>
        <v>0</v>
      </c>
      <c r="X25" s="518">
        <f>+[60]GADS!AJ12</f>
        <v>0</v>
      </c>
      <c r="Y25" s="518">
        <f>+[60]GADS!AK12</f>
        <v>0</v>
      </c>
      <c r="Z25" s="518">
        <f>+[60]GADS!AL12</f>
        <v>0</v>
      </c>
      <c r="AA25" s="518">
        <f>+[60]GADS!AM12</f>
        <v>0</v>
      </c>
      <c r="AB25" s="518">
        <f>+[60]GADS!AN12</f>
        <v>0</v>
      </c>
      <c r="AC25" s="518">
        <f t="shared" si="1"/>
        <v>0</v>
      </c>
      <c r="AD25" s="519"/>
      <c r="AE25" s="518">
        <f>+[60]GADS!AO12</f>
        <v>0</v>
      </c>
      <c r="AF25" s="518">
        <f>+[60]GADS!AP12</f>
        <v>0</v>
      </c>
      <c r="AG25" s="518">
        <f>+[60]GADS!AQ12</f>
        <v>0</v>
      </c>
      <c r="AH25" s="518">
        <f>+[60]GADS!AR12</f>
        <v>0</v>
      </c>
      <c r="AI25" s="518">
        <f>+[60]GADS!AS12</f>
        <v>0</v>
      </c>
      <c r="AJ25" s="518">
        <f>+[60]GADS!AT12</f>
        <v>0</v>
      </c>
      <c r="AK25" s="518">
        <f>+[60]GADS!AU12</f>
        <v>0</v>
      </c>
      <c r="AL25" s="518">
        <f>+[60]GADS!AV12</f>
        <v>0</v>
      </c>
      <c r="AM25" s="518">
        <f>+[60]GADS!AW12</f>
        <v>0</v>
      </c>
      <c r="AN25" s="518">
        <f>+[60]GADS!AX12</f>
        <v>0</v>
      </c>
      <c r="AO25" s="518">
        <f>+[60]GADS!AY12</f>
        <v>0</v>
      </c>
      <c r="AP25" s="518">
        <f>+[60]GADS!AZ12</f>
        <v>0</v>
      </c>
      <c r="AQ25" s="518">
        <f t="shared" si="2"/>
        <v>0</v>
      </c>
      <c r="AR25" s="519"/>
      <c r="AS25" s="518">
        <f>+[60]GADS!BA12</f>
        <v>0</v>
      </c>
      <c r="AT25" s="518">
        <f>+[60]GADS!BB12</f>
        <v>0</v>
      </c>
      <c r="AU25" s="518">
        <f>+[60]GADS!BC12</f>
        <v>0</v>
      </c>
      <c r="AV25" s="518">
        <f>+[60]GADS!BD12</f>
        <v>0</v>
      </c>
      <c r="AW25" s="518">
        <f>+[60]GADS!BE12</f>
        <v>0</v>
      </c>
      <c r="AX25" s="518">
        <f>+[60]GADS!BF12</f>
        <v>0</v>
      </c>
      <c r="AY25" s="518">
        <f>+[60]GADS!BG12</f>
        <v>0</v>
      </c>
      <c r="AZ25" s="518">
        <f>+[60]GADS!BH12</f>
        <v>0</v>
      </c>
      <c r="BA25" s="518">
        <f>+[60]GADS!BI12</f>
        <v>0</v>
      </c>
      <c r="BB25" s="518">
        <f>+[60]GADS!BJ12</f>
        <v>0</v>
      </c>
      <c r="BC25" s="518">
        <f>+[60]GADS!BK12</f>
        <v>0</v>
      </c>
      <c r="BD25" s="518">
        <f>+[60]GADS!BL12</f>
        <v>0</v>
      </c>
      <c r="BE25" s="518">
        <f t="shared" si="3"/>
        <v>0</v>
      </c>
      <c r="BF25" s="519"/>
      <c r="BG25" s="518">
        <f>+[60]GADS!BM12</f>
        <v>0</v>
      </c>
      <c r="BH25" s="518">
        <f>+[60]GADS!BN12</f>
        <v>0</v>
      </c>
      <c r="BI25" s="518">
        <f>+[60]GADS!BO12</f>
        <v>0</v>
      </c>
      <c r="BJ25" s="518">
        <f>+[60]GADS!BP12</f>
        <v>0</v>
      </c>
      <c r="BK25" s="518">
        <f>+[60]GADS!BQ12</f>
        <v>0</v>
      </c>
      <c r="BL25" s="518">
        <f>+[60]GADS!BR12</f>
        <v>0</v>
      </c>
      <c r="BM25" s="518">
        <f>+[60]GADS!BS12</f>
        <v>0</v>
      </c>
      <c r="BN25" s="518">
        <f>+[60]GADS!BT12</f>
        <v>0</v>
      </c>
      <c r="BO25" s="518">
        <f>+[60]GADS!BU12</f>
        <v>0</v>
      </c>
      <c r="BP25" s="518">
        <f>+[60]GADS!BV12</f>
        <v>0</v>
      </c>
      <c r="BQ25" s="518">
        <f>+[60]GADS!BW12</f>
        <v>0</v>
      </c>
      <c r="BR25" s="518">
        <f>+[60]GADS!BX12</f>
        <v>0</v>
      </c>
      <c r="BS25" s="518">
        <f t="shared" si="4"/>
        <v>0</v>
      </c>
      <c r="BT25" s="519"/>
      <c r="BU25" s="518">
        <f>+[60]GADS!BY12</f>
        <v>0</v>
      </c>
      <c r="BV25" s="518">
        <f>+[60]GADS!BZ12</f>
        <v>0</v>
      </c>
      <c r="BW25" s="518">
        <f>+[60]GADS!CA12</f>
        <v>0</v>
      </c>
      <c r="BX25" s="518">
        <f>+[60]GADS!CB12</f>
        <v>0</v>
      </c>
      <c r="BY25" s="518">
        <f>+[60]GADS!CC12</f>
        <v>0</v>
      </c>
      <c r="BZ25" s="518">
        <f>+[60]GADS!CD12</f>
        <v>0</v>
      </c>
      <c r="CA25" s="518">
        <f>+[60]GADS!CE12</f>
        <v>0</v>
      </c>
      <c r="CB25" s="518">
        <f>+[60]GADS!CF12</f>
        <v>0</v>
      </c>
      <c r="CC25" s="518">
        <f>+[60]GADS!CG12</f>
        <v>0</v>
      </c>
      <c r="CD25" s="518">
        <f>+[60]GADS!CH12</f>
        <v>0</v>
      </c>
      <c r="CE25" s="518">
        <f>+[60]GADS!CI12</f>
        <v>0</v>
      </c>
      <c r="CF25" s="518">
        <f>+[60]GADS!CJ12</f>
        <v>0</v>
      </c>
      <c r="CG25" s="518">
        <f t="shared" si="5"/>
        <v>0</v>
      </c>
      <c r="CH25" s="519"/>
      <c r="CI25" s="518">
        <f>+[60]GADS!CK12</f>
        <v>0</v>
      </c>
      <c r="CJ25" s="518">
        <f>+[60]GADS!CL12</f>
        <v>0</v>
      </c>
      <c r="CK25" s="518">
        <f>+[60]GADS!CM12</f>
        <v>0</v>
      </c>
      <c r="CL25" s="518">
        <f>+[60]GADS!CN12</f>
        <v>0</v>
      </c>
      <c r="CM25" s="518">
        <f>+[60]GADS!CO12</f>
        <v>0</v>
      </c>
      <c r="CN25" s="518">
        <f>+[60]GADS!CP12</f>
        <v>0</v>
      </c>
      <c r="CO25" s="518">
        <f>+[60]GADS!CQ12</f>
        <v>0</v>
      </c>
      <c r="CP25" s="518">
        <f>+[60]GADS!CR12</f>
        <v>0</v>
      </c>
      <c r="CQ25" s="518">
        <f>+[60]GADS!CS12</f>
        <v>0</v>
      </c>
      <c r="CR25" s="518">
        <f>+[60]GADS!CT12</f>
        <v>0</v>
      </c>
      <c r="CS25" s="518">
        <f>+[60]GADS!CU12</f>
        <v>0</v>
      </c>
      <c r="CT25" s="518">
        <f>+[60]GADS!CV12</f>
        <v>0</v>
      </c>
      <c r="CU25" s="518">
        <f t="shared" si="6"/>
        <v>0</v>
      </c>
      <c r="CV25" s="519"/>
      <c r="CW25" s="518">
        <f>+[60]GADS!CW12</f>
        <v>0</v>
      </c>
      <c r="CX25" s="518">
        <f>+[60]GADS!CX12</f>
        <v>0</v>
      </c>
      <c r="CY25" s="518">
        <f>+[60]GADS!CY12</f>
        <v>0</v>
      </c>
      <c r="CZ25" s="518">
        <f>+[60]GADS!CZ12</f>
        <v>0</v>
      </c>
      <c r="DA25" s="518">
        <f>+[60]GADS!DA12</f>
        <v>0</v>
      </c>
      <c r="DB25" s="518">
        <f>+[60]GADS!DB12</f>
        <v>0</v>
      </c>
      <c r="DC25" s="518">
        <f>+[60]GADS!DC12</f>
        <v>0</v>
      </c>
      <c r="DD25" s="518">
        <f>+[60]GADS!DD12</f>
        <v>0</v>
      </c>
      <c r="DE25" s="518">
        <f>+[60]GADS!DE12</f>
        <v>0</v>
      </c>
      <c r="DF25" s="518">
        <f>+[60]GADS!DF12</f>
        <v>0</v>
      </c>
      <c r="DG25" s="518">
        <f>+[60]GADS!DG12</f>
        <v>0</v>
      </c>
      <c r="DH25" s="518">
        <f>+[60]GADS!DH12</f>
        <v>0</v>
      </c>
      <c r="DI25" s="518">
        <f t="shared" si="7"/>
        <v>0</v>
      </c>
      <c r="DJ25" s="519"/>
      <c r="DK25" s="518">
        <f>+[60]GADS!DI12</f>
        <v>0</v>
      </c>
      <c r="DL25" s="518">
        <f>+[60]GADS!DJ12</f>
        <v>0</v>
      </c>
      <c r="DM25" s="518">
        <f>+[60]GADS!DK12</f>
        <v>0</v>
      </c>
      <c r="DN25" s="518">
        <f>+[60]GADS!DL12</f>
        <v>0</v>
      </c>
      <c r="DO25" s="518">
        <f>+[60]GADS!DM12</f>
        <v>0</v>
      </c>
      <c r="DP25" s="518">
        <f>+[60]GADS!DN12</f>
        <v>0</v>
      </c>
      <c r="DQ25" s="518">
        <f>+[60]GADS!DO12</f>
        <v>0</v>
      </c>
      <c r="DR25" s="518">
        <f>+[60]GADS!DP12</f>
        <v>0</v>
      </c>
      <c r="DS25" s="518">
        <f>+[60]GADS!DQ12</f>
        <v>0</v>
      </c>
      <c r="DT25" s="518">
        <f>+[60]GADS!DR12</f>
        <v>0</v>
      </c>
      <c r="DU25" s="518">
        <f>+[60]GADS!DS12</f>
        <v>0</v>
      </c>
      <c r="DV25" s="518">
        <f>+[60]GADS!DT12</f>
        <v>0</v>
      </c>
      <c r="DW25" s="518">
        <f t="shared" si="8"/>
        <v>0</v>
      </c>
      <c r="DX25" s="519"/>
      <c r="DY25" s="518">
        <f>+[60]GADS!DU12</f>
        <v>0</v>
      </c>
      <c r="DZ25" s="518">
        <f>+[60]GADS!DV12</f>
        <v>0</v>
      </c>
      <c r="EA25" s="518">
        <f>+[60]GADS!DW12</f>
        <v>0</v>
      </c>
      <c r="EB25" s="518">
        <f>+[60]GADS!DX12</f>
        <v>0</v>
      </c>
      <c r="EC25" s="518">
        <f>+[60]GADS!DY12</f>
        <v>0</v>
      </c>
      <c r="ED25" s="518">
        <f>+[60]GADS!DZ12</f>
        <v>0</v>
      </c>
      <c r="EE25" s="518">
        <f>+[60]GADS!EA12</f>
        <v>0</v>
      </c>
      <c r="EF25" s="518">
        <f>+[60]GADS!EB12</f>
        <v>0</v>
      </c>
      <c r="EG25" s="518">
        <f>+[60]GADS!EC12</f>
        <v>0</v>
      </c>
      <c r="EH25" s="518">
        <f>+[60]GADS!ED12</f>
        <v>0</v>
      </c>
      <c r="EI25" s="518">
        <f>+[60]GADS!EE12</f>
        <v>0</v>
      </c>
      <c r="EJ25" s="518">
        <f>+[60]GADS!EF12</f>
        <v>0</v>
      </c>
      <c r="EK25" s="518">
        <f t="shared" si="9"/>
        <v>0</v>
      </c>
      <c r="EL25" s="519"/>
      <c r="EM25" s="518">
        <f>+[60]GADS!EG12</f>
        <v>0</v>
      </c>
      <c r="EN25" s="518">
        <f>+[60]GADS!EH12</f>
        <v>0</v>
      </c>
      <c r="EO25" s="518">
        <f>+[60]GADS!EI12</f>
        <v>0</v>
      </c>
      <c r="EP25" s="518">
        <f>+[60]GADS!EJ12</f>
        <v>0</v>
      </c>
      <c r="EQ25" s="518">
        <f>+[60]GADS!EK12</f>
        <v>0</v>
      </c>
      <c r="ER25" s="518">
        <f>+[60]GADS!EL12</f>
        <v>0</v>
      </c>
      <c r="ES25" s="518">
        <f>+[60]GADS!EM12</f>
        <v>0</v>
      </c>
      <c r="ET25" s="518">
        <f>+[60]GADS!EN12</f>
        <v>0</v>
      </c>
      <c r="EU25" s="518">
        <f>+[60]GADS!EO12</f>
        <v>0</v>
      </c>
      <c r="EV25" s="518">
        <f>+[60]GADS!EP12</f>
        <v>0</v>
      </c>
      <c r="EW25" s="518">
        <f>+[60]GADS!EQ12</f>
        <v>0</v>
      </c>
      <c r="EX25" s="518">
        <f>+[60]GADS!ER12</f>
        <v>0</v>
      </c>
      <c r="EY25" s="518">
        <f t="shared" si="10"/>
        <v>0</v>
      </c>
      <c r="EZ25" s="519"/>
      <c r="FA25" s="518">
        <f>+[60]GADS!ES12</f>
        <v>0</v>
      </c>
      <c r="FB25" s="518">
        <f>+[60]GADS!ET12</f>
        <v>0</v>
      </c>
      <c r="FC25" s="518">
        <f>+[60]GADS!EU12</f>
        <v>0</v>
      </c>
      <c r="FD25" s="518">
        <f>+[60]GADS!EV12</f>
        <v>0</v>
      </c>
      <c r="FE25" s="518">
        <f>+[60]GADS!EW12</f>
        <v>0</v>
      </c>
      <c r="FF25" s="518">
        <f>+[60]GADS!EX12</f>
        <v>0</v>
      </c>
      <c r="FG25" s="518">
        <f>+[60]GADS!EY12</f>
        <v>0</v>
      </c>
      <c r="FH25" s="518">
        <f>+[60]GADS!EZ12</f>
        <v>0</v>
      </c>
      <c r="FI25" s="518">
        <f>+[60]GADS!FA12</f>
        <v>0</v>
      </c>
      <c r="FJ25" s="518">
        <f>+[60]GADS!FB12</f>
        <v>0</v>
      </c>
      <c r="FK25" s="518">
        <f>+[60]GADS!FC12</f>
        <v>0</v>
      </c>
      <c r="FL25" s="518">
        <f>+[60]GADS!FD12</f>
        <v>0</v>
      </c>
      <c r="FM25" s="518">
        <f t="shared" si="11"/>
        <v>0</v>
      </c>
    </row>
    <row r="26" spans="2:169" ht="15.75" x14ac:dyDescent="0.25">
      <c r="B26" s="694" t="s">
        <v>37</v>
      </c>
      <c r="C26" s="518">
        <f>+[60]GADS!Q13</f>
        <v>0</v>
      </c>
      <c r="D26" s="518">
        <f>+[60]GADS!R13</f>
        <v>0</v>
      </c>
      <c r="E26" s="518">
        <f>+[60]GADS!S13</f>
        <v>1.7064587499999999</v>
      </c>
      <c r="F26" s="518">
        <f>+[60]GADS!T13</f>
        <v>1.7088831699999998</v>
      </c>
      <c r="G26" s="518">
        <f>+[60]GADS!U13</f>
        <v>1.13565151</v>
      </c>
      <c r="H26" s="518">
        <f>+[60]GADS!V13</f>
        <v>0</v>
      </c>
      <c r="I26" s="518">
        <f>+[60]GADS!W13</f>
        <v>0</v>
      </c>
      <c r="J26" s="518">
        <f>+[60]GADS!X13</f>
        <v>0</v>
      </c>
      <c r="K26" s="518">
        <f>+[60]GADS!Y13</f>
        <v>2.1633752100000003</v>
      </c>
      <c r="L26" s="518">
        <f>+[60]GADS!Z13</f>
        <v>1.1511800299999999</v>
      </c>
      <c r="M26" s="518">
        <f>+[60]GADS!AA13</f>
        <v>0</v>
      </c>
      <c r="N26" s="518">
        <f>+[60]GADS!AB13</f>
        <v>0</v>
      </c>
      <c r="O26" s="15">
        <f t="shared" si="0"/>
        <v>7.8655486699999999</v>
      </c>
      <c r="P26" s="16"/>
      <c r="Q26" s="518">
        <f>+[60]GADS!AC13</f>
        <v>0</v>
      </c>
      <c r="R26" s="518">
        <f>+[60]GADS!AD13</f>
        <v>0</v>
      </c>
      <c r="S26" s="518">
        <f>+[60]GADS!AE13</f>
        <v>0</v>
      </c>
      <c r="T26" s="518">
        <f>+[60]GADS!AF13</f>
        <v>0</v>
      </c>
      <c r="U26" s="518">
        <f>+[60]GADS!AG13</f>
        <v>0</v>
      </c>
      <c r="V26" s="518">
        <f>+[60]GADS!AH13</f>
        <v>0.59615143599999998</v>
      </c>
      <c r="W26" s="518">
        <f>+[60]GADS!AI13</f>
        <v>0</v>
      </c>
      <c r="X26" s="518">
        <f>+[60]GADS!AJ13</f>
        <v>0</v>
      </c>
      <c r="Y26" s="518">
        <f>+[60]GADS!AK13</f>
        <v>0.60973405999999997</v>
      </c>
      <c r="Z26" s="518">
        <f>+[60]GADS!AL13</f>
        <v>1.1206333390000001</v>
      </c>
      <c r="AA26" s="518">
        <f>+[60]GADS!AM13</f>
        <v>0</v>
      </c>
      <c r="AB26" s="518">
        <f>+[60]GADS!AN13</f>
        <v>0</v>
      </c>
      <c r="AC26" s="15">
        <f t="shared" si="1"/>
        <v>2.3265188349999999</v>
      </c>
      <c r="AD26" s="16"/>
      <c r="AE26" s="518">
        <f>+[60]GADS!AO13</f>
        <v>0</v>
      </c>
      <c r="AF26" s="518">
        <f>+[60]GADS!AP13</f>
        <v>1.2981345799999999</v>
      </c>
      <c r="AG26" s="518">
        <f>+[60]GADS!AQ13</f>
        <v>0</v>
      </c>
      <c r="AH26" s="518">
        <f>+[60]GADS!AR13</f>
        <v>0</v>
      </c>
      <c r="AI26" s="518">
        <f>+[60]GADS!AS13</f>
        <v>0</v>
      </c>
      <c r="AJ26" s="518">
        <f>+[60]GADS!AT13</f>
        <v>2.3086611499999998</v>
      </c>
      <c r="AK26" s="518">
        <f>+[60]GADS!AU13</f>
        <v>0</v>
      </c>
      <c r="AL26" s="518">
        <f>+[60]GADS!AV13</f>
        <v>0</v>
      </c>
      <c r="AM26" s="518">
        <f>+[60]GADS!AW13</f>
        <v>0</v>
      </c>
      <c r="AN26" s="518">
        <f>+[60]GADS!AX13</f>
        <v>0</v>
      </c>
      <c r="AO26" s="518">
        <f>+[60]GADS!AY13</f>
        <v>0</v>
      </c>
      <c r="AP26" s="518">
        <f>+[60]GADS!AZ13</f>
        <v>0</v>
      </c>
      <c r="AQ26" s="15">
        <f t="shared" si="2"/>
        <v>3.60679573</v>
      </c>
      <c r="AR26" s="16"/>
      <c r="AS26" s="518">
        <f>+[60]GADS!BA13</f>
        <v>0</v>
      </c>
      <c r="AT26" s="518">
        <f>+[60]GADS!BB13</f>
        <v>0</v>
      </c>
      <c r="AU26" s="518">
        <f>+[60]GADS!BC13</f>
        <v>0</v>
      </c>
      <c r="AV26" s="518">
        <f>+[60]GADS!BD13</f>
        <v>0</v>
      </c>
      <c r="AW26" s="518">
        <f>+[60]GADS!BE13</f>
        <v>0</v>
      </c>
      <c r="AX26" s="518">
        <f>+[60]GADS!BF13</f>
        <v>0</v>
      </c>
      <c r="AY26" s="518">
        <f>+[60]GADS!BG13</f>
        <v>2.52371554</v>
      </c>
      <c r="AZ26" s="518">
        <f>+[60]GADS!BH13</f>
        <v>0</v>
      </c>
      <c r="BA26" s="518">
        <f>+[60]GADS!BI13</f>
        <v>0</v>
      </c>
      <c r="BB26" s="518">
        <f>+[60]GADS!BJ13</f>
        <v>0.81069376999999998</v>
      </c>
      <c r="BC26" s="518">
        <f>+[60]GADS!BK13</f>
        <v>0</v>
      </c>
      <c r="BD26" s="518">
        <f>+[60]GADS!BL13</f>
        <v>4.5763109499999999</v>
      </c>
      <c r="BE26" s="15">
        <f t="shared" si="3"/>
        <v>7.9107202599999997</v>
      </c>
      <c r="BF26" s="16"/>
      <c r="BG26" s="518">
        <f>+[60]GADS!BM13</f>
        <v>0</v>
      </c>
      <c r="BH26" s="518">
        <f>+[60]GADS!BN13</f>
        <v>0</v>
      </c>
      <c r="BI26" s="518">
        <f>+[60]GADS!BO13</f>
        <v>0</v>
      </c>
      <c r="BJ26" s="518">
        <f>+[60]GADS!BP13</f>
        <v>0</v>
      </c>
      <c r="BK26" s="518">
        <f>+[60]GADS!BQ13</f>
        <v>0</v>
      </c>
      <c r="BL26" s="518">
        <f>+[60]GADS!BR13</f>
        <v>0</v>
      </c>
      <c r="BM26" s="518">
        <f>+[60]GADS!BS13</f>
        <v>0</v>
      </c>
      <c r="BN26" s="518">
        <f>+[60]GADS!BT13</f>
        <v>0.68280399999999997</v>
      </c>
      <c r="BO26" s="518">
        <f>+[60]GADS!BU13</f>
        <v>0</v>
      </c>
      <c r="BP26" s="518">
        <f>+[60]GADS!BV13</f>
        <v>0</v>
      </c>
      <c r="BQ26" s="518">
        <f>+[60]GADS!BW13</f>
        <v>0</v>
      </c>
      <c r="BR26" s="518">
        <f>+[60]GADS!BX13</f>
        <v>0</v>
      </c>
      <c r="BS26" s="15">
        <f t="shared" si="4"/>
        <v>0.68280399999999997</v>
      </c>
      <c r="BT26" s="16"/>
      <c r="BU26" s="518">
        <f>+[60]GADS!BY13</f>
        <v>15.413286099999999</v>
      </c>
      <c r="BV26" s="518">
        <f>+[60]GADS!BZ13</f>
        <v>0</v>
      </c>
      <c r="BW26" s="518">
        <f>+[60]GADS!CA13</f>
        <v>0</v>
      </c>
      <c r="BX26" s="518">
        <f>+[60]GADS!CB13</f>
        <v>0</v>
      </c>
      <c r="BY26" s="518">
        <f>+[60]GADS!CC13</f>
        <v>24.00958219</v>
      </c>
      <c r="BZ26" s="518">
        <f>+[60]GADS!CD13</f>
        <v>0</v>
      </c>
      <c r="CA26" s="518">
        <f>+[60]GADS!CE13</f>
        <v>0</v>
      </c>
      <c r="CB26" s="518">
        <f>+[60]GADS!CF13</f>
        <v>0</v>
      </c>
      <c r="CC26" s="518">
        <f>+[60]GADS!CG13</f>
        <v>0</v>
      </c>
      <c r="CD26" s="518">
        <f>+[60]GADS!CH13</f>
        <v>0</v>
      </c>
      <c r="CE26" s="518">
        <f>+[60]GADS!CI13</f>
        <v>0</v>
      </c>
      <c r="CF26" s="518">
        <f>+[60]GADS!CJ13</f>
        <v>5.4026238200000005</v>
      </c>
      <c r="CG26" s="15">
        <f t="shared" si="5"/>
        <v>44.825492109999999</v>
      </c>
      <c r="CH26" s="16"/>
      <c r="CI26" s="518">
        <f>+[60]GADS!CK13</f>
        <v>9.9550587870000005</v>
      </c>
      <c r="CJ26" s="518">
        <f>+[60]GADS!CL13</f>
        <v>4.6266447199999989</v>
      </c>
      <c r="CK26" s="518">
        <f>+[60]GADS!CM13</f>
        <v>0</v>
      </c>
      <c r="CL26" s="518">
        <f>+[60]GADS!CN13</f>
        <v>5.6513379299999995</v>
      </c>
      <c r="CM26" s="518">
        <f>+[60]GADS!CO13</f>
        <v>5.4457687200000002</v>
      </c>
      <c r="CN26" s="518">
        <f>+[60]GADS!CP13</f>
        <v>7.1927165799999999</v>
      </c>
      <c r="CO26" s="518">
        <f>+[60]GADS!CQ13</f>
        <v>0</v>
      </c>
      <c r="CP26" s="518">
        <f>+[60]GADS!CR13</f>
        <v>0</v>
      </c>
      <c r="CQ26" s="518">
        <f>+[60]GADS!CS13</f>
        <v>0</v>
      </c>
      <c r="CR26" s="518">
        <f>+[60]GADS!CT13</f>
        <v>4.5739198180000002</v>
      </c>
      <c r="CS26" s="518">
        <f>+[60]GADS!CU13</f>
        <v>23.523502930000003</v>
      </c>
      <c r="CT26" s="518">
        <f>+[60]GADS!CV13</f>
        <v>7.3541725199999997</v>
      </c>
      <c r="CU26" s="15">
        <f t="shared" si="6"/>
        <v>68.323122005000016</v>
      </c>
      <c r="CV26" s="16"/>
      <c r="CW26" s="518">
        <f>+[60]GADS!CW13</f>
        <v>0</v>
      </c>
      <c r="CX26" s="518">
        <f>+[60]GADS!CX13</f>
        <v>0</v>
      </c>
      <c r="CY26" s="518">
        <f>+[60]GADS!CY13</f>
        <v>5.4832077499999992</v>
      </c>
      <c r="CZ26" s="518">
        <f>+[60]GADS!CZ13</f>
        <v>0</v>
      </c>
      <c r="DA26" s="518">
        <f>+[60]GADS!DA13</f>
        <v>3.6711916809999998</v>
      </c>
      <c r="DB26" s="518">
        <f>+[60]GADS!DB13</f>
        <v>3.1327528500000001</v>
      </c>
      <c r="DC26" s="518">
        <f>+[60]GADS!DC13</f>
        <v>0</v>
      </c>
      <c r="DD26" s="518">
        <f>+[60]GADS!DD13</f>
        <v>4.5554802700000003</v>
      </c>
      <c r="DE26" s="518">
        <f>+[60]GADS!DE13</f>
        <v>0</v>
      </c>
      <c r="DF26" s="518">
        <f>+[60]GADS!DF13</f>
        <v>4.4022620499999991</v>
      </c>
      <c r="DG26" s="518">
        <f>+[60]GADS!DG13</f>
        <v>0</v>
      </c>
      <c r="DH26" s="518">
        <f>+[60]GADS!DH13</f>
        <v>8.2985848400000002</v>
      </c>
      <c r="DI26" s="15">
        <f t="shared" si="7"/>
        <v>29.543479440999999</v>
      </c>
      <c r="DJ26" s="16"/>
      <c r="DK26" s="518">
        <f>+[60]GADS!DI13</f>
        <v>3.4056269500000003</v>
      </c>
      <c r="DL26" s="518">
        <f>+[60]GADS!DJ13</f>
        <v>0</v>
      </c>
      <c r="DM26" s="518">
        <f>+[60]GADS!DK13</f>
        <v>0</v>
      </c>
      <c r="DN26" s="518">
        <f>+[60]GADS!DL13</f>
        <v>3.1376566800000001</v>
      </c>
      <c r="DO26" s="518">
        <f>+[60]GADS!DM13</f>
        <v>1.4616863500000001</v>
      </c>
      <c r="DP26" s="518">
        <f>+[60]GADS!DN13</f>
        <v>0</v>
      </c>
      <c r="DQ26" s="518">
        <f>+[60]GADS!DO13</f>
        <v>0</v>
      </c>
      <c r="DR26" s="518">
        <f>+[60]GADS!DP13</f>
        <v>0</v>
      </c>
      <c r="DS26" s="518">
        <f>+[60]GADS!DQ13</f>
        <v>0</v>
      </c>
      <c r="DT26" s="518">
        <f>+[60]GADS!DR13</f>
        <v>4.4973050900000002</v>
      </c>
      <c r="DU26" s="518">
        <f>+[60]GADS!DS13</f>
        <v>0.47848779800000002</v>
      </c>
      <c r="DV26" s="518">
        <f>+[60]GADS!DT13</f>
        <v>1.24474855</v>
      </c>
      <c r="DW26" s="15">
        <f t="shared" si="8"/>
        <v>14.225511418</v>
      </c>
      <c r="DX26" s="16"/>
      <c r="DY26" s="518">
        <f>+[60]GADS!DU13</f>
        <v>1.4342021999999999</v>
      </c>
      <c r="DZ26" s="518">
        <f>+[60]GADS!DV13</f>
        <v>5.0077499999999997E-2</v>
      </c>
      <c r="EA26" s="518">
        <f>+[60]GADS!DW13</f>
        <v>2.1398167999999997</v>
      </c>
      <c r="EB26" s="518">
        <f>+[60]GADS!DX13</f>
        <v>0</v>
      </c>
      <c r="EC26" s="518">
        <f>+[60]GADS!DY13</f>
        <v>0</v>
      </c>
      <c r="ED26" s="518">
        <f>+[60]GADS!DZ13</f>
        <v>0</v>
      </c>
      <c r="EE26" s="518">
        <f>+[60]GADS!EA13</f>
        <v>0</v>
      </c>
      <c r="EF26" s="518">
        <f>+[60]GADS!EB13</f>
        <v>0.26843026000000003</v>
      </c>
      <c r="EG26" s="518">
        <f>+[60]GADS!EC13</f>
        <v>0</v>
      </c>
      <c r="EH26" s="518">
        <f>+[60]GADS!ED13</f>
        <v>0</v>
      </c>
      <c r="EI26" s="518">
        <f>+[60]GADS!EE13</f>
        <v>0</v>
      </c>
      <c r="EJ26" s="518">
        <f>+[60]GADS!EF13</f>
        <v>1.3810514899999999</v>
      </c>
      <c r="EK26" s="15">
        <f t="shared" si="9"/>
        <v>5.2735782499999999</v>
      </c>
      <c r="EL26" s="16"/>
      <c r="EM26" s="518">
        <f>+[60]GADS!EG13</f>
        <v>0</v>
      </c>
      <c r="EN26" s="518">
        <f>+[60]GADS!EH13</f>
        <v>0</v>
      </c>
      <c r="EO26" s="518">
        <f>+[60]GADS!EI13</f>
        <v>0</v>
      </c>
      <c r="EP26" s="518">
        <f>+[60]GADS!EJ13</f>
        <v>1.63242296</v>
      </c>
      <c r="EQ26" s="518">
        <f>+[60]GADS!EK13</f>
        <v>0</v>
      </c>
      <c r="ER26" s="518">
        <f>+[60]GADS!EL13</f>
        <v>0</v>
      </c>
      <c r="ES26" s="518">
        <f>+[60]GADS!EM13</f>
        <v>0.44740564199999999</v>
      </c>
      <c r="ET26" s="518">
        <f>+[60]GADS!EN13</f>
        <v>0</v>
      </c>
      <c r="EU26" s="518">
        <f>+[60]GADS!EO13</f>
        <v>3.9207510000000001E-2</v>
      </c>
      <c r="EV26" s="518">
        <f>+[60]GADS!EP13</f>
        <v>5.0077499999999997E-2</v>
      </c>
      <c r="EW26" s="518">
        <f>+[60]GADS!EQ13</f>
        <v>0</v>
      </c>
      <c r="EX26" s="518">
        <f>+[60]GADS!ER13</f>
        <v>0</v>
      </c>
      <c r="EY26" s="15">
        <f t="shared" si="10"/>
        <v>2.1691136119999999</v>
      </c>
      <c r="EZ26" s="16"/>
      <c r="FA26" s="518">
        <f>+[60]GADS!ES13</f>
        <v>5.0077499999999997E-2</v>
      </c>
      <c r="FB26" s="518">
        <f>+[60]GADS!ET13</f>
        <v>0.36552472999999996</v>
      </c>
      <c r="FC26" s="518">
        <f>+[60]GADS!EU13</f>
        <v>5.0077499999999997E-2</v>
      </c>
      <c r="FD26" s="518">
        <f>+[60]GADS!EV13</f>
        <v>6.0073750000000002E-2</v>
      </c>
      <c r="FE26" s="518">
        <f>+[60]GADS!EW13</f>
        <v>1.5894183100000001</v>
      </c>
      <c r="FF26" s="518">
        <f>+[60]GADS!EX13</f>
        <v>5.2047692799999998</v>
      </c>
      <c r="FG26" s="518">
        <f>+[60]GADS!EY13</f>
        <v>0</v>
      </c>
      <c r="FH26" s="518">
        <f>+[60]GADS!EZ13</f>
        <v>2.7381414949999998</v>
      </c>
      <c r="FI26" s="518">
        <f>+[60]GADS!FA13</f>
        <v>0</v>
      </c>
      <c r="FJ26" s="518">
        <f>+[60]GADS!FB13</f>
        <v>7.6784743300000002</v>
      </c>
      <c r="FK26" s="518">
        <f>+[60]GADS!FC13</f>
        <v>0.60996947000000001</v>
      </c>
      <c r="FL26" s="518">
        <f>+[60]GADS!FD13</f>
        <v>2.8635735469999997</v>
      </c>
      <c r="FM26" s="15">
        <f t="shared" si="11"/>
        <v>21.210099911999997</v>
      </c>
    </row>
    <row r="27" spans="2:169" ht="15.75" hidden="1" x14ac:dyDescent="0.25">
      <c r="B27" s="694" t="s">
        <v>737</v>
      </c>
      <c r="C27" s="15">
        <f>+[60]GADS!Q17</f>
        <v>0</v>
      </c>
      <c r="D27" s="15">
        <f>+[60]GADS!R17</f>
        <v>0</v>
      </c>
      <c r="E27" s="15">
        <f>+[60]GADS!S17</f>
        <v>0</v>
      </c>
      <c r="F27" s="15">
        <f>+[60]GADS!T17</f>
        <v>0</v>
      </c>
      <c r="G27" s="15">
        <f>+[60]GADS!U17</f>
        <v>0</v>
      </c>
      <c r="H27" s="15">
        <f>+[60]GADS!V17</f>
        <v>0</v>
      </c>
      <c r="I27" s="15">
        <f>+[60]GADS!W17</f>
        <v>0</v>
      </c>
      <c r="J27" s="15">
        <f>+[60]GADS!X17</f>
        <v>0</v>
      </c>
      <c r="K27" s="15">
        <f>+[60]GADS!Y17</f>
        <v>0</v>
      </c>
      <c r="L27" s="15">
        <f>+[60]GADS!Z17</f>
        <v>0</v>
      </c>
      <c r="M27" s="15">
        <f>+[60]GADS!AA17</f>
        <v>0</v>
      </c>
      <c r="N27" s="15">
        <f>+[60]GADS!AB17</f>
        <v>0</v>
      </c>
      <c r="O27" s="15">
        <f t="shared" si="0"/>
        <v>0</v>
      </c>
      <c r="P27" s="16"/>
      <c r="Q27" s="15">
        <f>+[60]GADS!AC17</f>
        <v>0</v>
      </c>
      <c r="R27" s="15">
        <f>+[60]GADS!AD17</f>
        <v>0</v>
      </c>
      <c r="S27" s="15">
        <f>+[60]GADS!AE17</f>
        <v>0</v>
      </c>
      <c r="T27" s="15">
        <f>+[60]GADS!AF17</f>
        <v>0</v>
      </c>
      <c r="U27" s="15">
        <f>+[60]GADS!AG17</f>
        <v>0</v>
      </c>
      <c r="V27" s="15">
        <f>+[60]GADS!AH17</f>
        <v>0</v>
      </c>
      <c r="W27" s="15">
        <f>+[60]GADS!AI17</f>
        <v>0</v>
      </c>
      <c r="X27" s="15">
        <f>+[60]GADS!AJ17</f>
        <v>0</v>
      </c>
      <c r="Y27" s="15">
        <f>+[60]GADS!AK17</f>
        <v>0</v>
      </c>
      <c r="Z27" s="15">
        <f>+[60]GADS!AL17</f>
        <v>0</v>
      </c>
      <c r="AA27" s="15">
        <f>+[60]GADS!AM17</f>
        <v>0</v>
      </c>
      <c r="AB27" s="15">
        <f>+[60]GADS!AN17</f>
        <v>0</v>
      </c>
      <c r="AC27" s="15">
        <f t="shared" si="1"/>
        <v>0</v>
      </c>
      <c r="AD27" s="16"/>
      <c r="AE27" s="15">
        <f>+[60]GADS!AO17</f>
        <v>0</v>
      </c>
      <c r="AF27" s="15">
        <f>+[60]GADS!AP17</f>
        <v>0</v>
      </c>
      <c r="AG27" s="15">
        <f>+[60]GADS!AQ17</f>
        <v>0</v>
      </c>
      <c r="AH27" s="15">
        <f>+[60]GADS!AR17</f>
        <v>0</v>
      </c>
      <c r="AI27" s="15">
        <f>+[60]GADS!AS17</f>
        <v>0</v>
      </c>
      <c r="AJ27" s="15">
        <f>+[60]GADS!AT17</f>
        <v>0</v>
      </c>
      <c r="AK27" s="15">
        <f>+[60]GADS!AU17</f>
        <v>0</v>
      </c>
      <c r="AL27" s="15">
        <f>+[60]GADS!AV17</f>
        <v>0</v>
      </c>
      <c r="AM27" s="15">
        <f>+[60]GADS!AW17</f>
        <v>0</v>
      </c>
      <c r="AN27" s="15">
        <f>+[60]GADS!AX17</f>
        <v>0</v>
      </c>
      <c r="AO27" s="15">
        <f>+[60]GADS!AY17</f>
        <v>0</v>
      </c>
      <c r="AP27" s="15">
        <f>+[60]GADS!AZ17</f>
        <v>0</v>
      </c>
      <c r="AQ27" s="15">
        <f t="shared" si="2"/>
        <v>0</v>
      </c>
      <c r="AR27" s="16"/>
      <c r="AS27" s="15">
        <f>+[60]GADS!BA17</f>
        <v>0</v>
      </c>
      <c r="AT27" s="15">
        <f>+[60]GADS!BB17</f>
        <v>0</v>
      </c>
      <c r="AU27" s="15">
        <f>+[60]GADS!BC17</f>
        <v>0</v>
      </c>
      <c r="AV27" s="15">
        <f>+[60]GADS!BD17</f>
        <v>0</v>
      </c>
      <c r="AW27" s="15">
        <f>+[60]GADS!BE17</f>
        <v>0</v>
      </c>
      <c r="AX27" s="15">
        <f>+[60]GADS!BF17</f>
        <v>0</v>
      </c>
      <c r="AY27" s="15">
        <f>+[60]GADS!BG17</f>
        <v>0</v>
      </c>
      <c r="AZ27" s="15">
        <f>+[60]GADS!BH17</f>
        <v>0</v>
      </c>
      <c r="BA27" s="15">
        <f>+[60]GADS!BI17</f>
        <v>0</v>
      </c>
      <c r="BB27" s="15">
        <f>+[60]GADS!BJ17</f>
        <v>0</v>
      </c>
      <c r="BC27" s="15">
        <f>+[60]GADS!BK17</f>
        <v>0</v>
      </c>
      <c r="BD27" s="15">
        <f>+[60]GADS!BL17</f>
        <v>0</v>
      </c>
      <c r="BE27" s="15">
        <f t="shared" si="3"/>
        <v>0</v>
      </c>
      <c r="BF27" s="16"/>
      <c r="BG27" s="15">
        <f>+[60]GADS!BM17</f>
        <v>0</v>
      </c>
      <c r="BH27" s="15">
        <f>+[60]GADS!BN17</f>
        <v>0</v>
      </c>
      <c r="BI27" s="15">
        <f>+[60]GADS!BO17</f>
        <v>0</v>
      </c>
      <c r="BJ27" s="15">
        <f>+[60]GADS!BP17</f>
        <v>0</v>
      </c>
      <c r="BK27" s="15">
        <f>+[60]GADS!BQ17</f>
        <v>0</v>
      </c>
      <c r="BL27" s="15">
        <f>+[60]GADS!BR17</f>
        <v>0</v>
      </c>
      <c r="BM27" s="15">
        <f>+[60]GADS!BS17</f>
        <v>0</v>
      </c>
      <c r="BN27" s="15">
        <f>+[60]GADS!BT17</f>
        <v>0</v>
      </c>
      <c r="BO27" s="15">
        <f>+[60]GADS!BU17</f>
        <v>0</v>
      </c>
      <c r="BP27" s="15">
        <f>+[60]GADS!BV17</f>
        <v>0</v>
      </c>
      <c r="BQ27" s="15">
        <f>+[60]GADS!BW17</f>
        <v>0</v>
      </c>
      <c r="BR27" s="15">
        <f>+[60]GADS!BX17</f>
        <v>0</v>
      </c>
      <c r="BS27" s="15">
        <f t="shared" si="4"/>
        <v>0</v>
      </c>
      <c r="BT27" s="16"/>
      <c r="BU27" s="15">
        <f>+[60]GADS!BY17</f>
        <v>0</v>
      </c>
      <c r="BV27" s="15">
        <f>+[60]GADS!BZ17</f>
        <v>0</v>
      </c>
      <c r="BW27" s="15">
        <f>+[60]GADS!CA17</f>
        <v>0</v>
      </c>
      <c r="BX27" s="15">
        <f>+[60]GADS!CB17</f>
        <v>0</v>
      </c>
      <c r="BY27" s="15">
        <f>+[60]GADS!CC17</f>
        <v>0</v>
      </c>
      <c r="BZ27" s="15">
        <f>+[60]GADS!CD17</f>
        <v>0</v>
      </c>
      <c r="CA27" s="15">
        <f>+[60]GADS!CE17</f>
        <v>0</v>
      </c>
      <c r="CB27" s="15">
        <f>+[60]GADS!CF17</f>
        <v>0</v>
      </c>
      <c r="CC27" s="15">
        <f>+[60]GADS!CG17</f>
        <v>0</v>
      </c>
      <c r="CD27" s="15">
        <f>+[60]GADS!CH17</f>
        <v>0</v>
      </c>
      <c r="CE27" s="15">
        <f>+[60]GADS!CI17</f>
        <v>0</v>
      </c>
      <c r="CF27" s="15">
        <f>+[60]GADS!CJ17</f>
        <v>0</v>
      </c>
      <c r="CG27" s="15">
        <f t="shared" si="5"/>
        <v>0</v>
      </c>
      <c r="CH27" s="16"/>
      <c r="CI27" s="15">
        <f>+[60]GADS!CK17</f>
        <v>0</v>
      </c>
      <c r="CJ27" s="15">
        <f>+[60]GADS!CL17</f>
        <v>0</v>
      </c>
      <c r="CK27" s="15">
        <f>+[60]GADS!CM17</f>
        <v>0</v>
      </c>
      <c r="CL27" s="15">
        <f>+[60]GADS!CN17</f>
        <v>0</v>
      </c>
      <c r="CM27" s="15">
        <f>+[60]GADS!CO17</f>
        <v>0</v>
      </c>
      <c r="CN27" s="15">
        <f>+[60]GADS!CP17</f>
        <v>0</v>
      </c>
      <c r="CO27" s="15">
        <f>+[60]GADS!CQ17</f>
        <v>0</v>
      </c>
      <c r="CP27" s="15">
        <f>+[60]GADS!CR17</f>
        <v>0</v>
      </c>
      <c r="CQ27" s="15">
        <f>+[60]GADS!CS17</f>
        <v>0</v>
      </c>
      <c r="CR27" s="15">
        <f>+[60]GADS!CT17</f>
        <v>0</v>
      </c>
      <c r="CS27" s="15">
        <f>+[60]GADS!CU17</f>
        <v>0</v>
      </c>
      <c r="CT27" s="15">
        <f>+[60]GADS!CV17</f>
        <v>0</v>
      </c>
      <c r="CU27" s="15">
        <f t="shared" si="6"/>
        <v>0</v>
      </c>
      <c r="CV27" s="16"/>
      <c r="CW27" s="15">
        <f>+[60]GADS!CW17</f>
        <v>0</v>
      </c>
      <c r="CX27" s="15">
        <f>+[60]GADS!CX17</f>
        <v>0</v>
      </c>
      <c r="CY27" s="15">
        <f>+[60]GADS!CY17</f>
        <v>0</v>
      </c>
      <c r="CZ27" s="15">
        <f>+[60]GADS!CZ17</f>
        <v>0</v>
      </c>
      <c r="DA27" s="15">
        <f>+[60]GADS!DA17</f>
        <v>0</v>
      </c>
      <c r="DB27" s="15">
        <f>+[60]GADS!DB17</f>
        <v>0</v>
      </c>
      <c r="DC27" s="15">
        <f>+[60]GADS!DC17</f>
        <v>0</v>
      </c>
      <c r="DD27" s="15">
        <f>+[60]GADS!DD17</f>
        <v>0</v>
      </c>
      <c r="DE27" s="15">
        <f>+[60]GADS!DE17</f>
        <v>0</v>
      </c>
      <c r="DF27" s="15">
        <f>+[60]GADS!DF17</f>
        <v>0</v>
      </c>
      <c r="DG27" s="15">
        <f>+[60]GADS!DG17</f>
        <v>0</v>
      </c>
      <c r="DH27" s="15">
        <f>+[60]GADS!DH17</f>
        <v>0</v>
      </c>
      <c r="DI27" s="15">
        <f t="shared" si="7"/>
        <v>0</v>
      </c>
      <c r="DJ27" s="16"/>
      <c r="DK27" s="15">
        <f>+[60]GADS!DI17</f>
        <v>0</v>
      </c>
      <c r="DL27" s="15">
        <f>+[60]GADS!DJ17</f>
        <v>0</v>
      </c>
      <c r="DM27" s="15">
        <f>+[60]GADS!DK17</f>
        <v>0</v>
      </c>
      <c r="DN27" s="15">
        <f>+[60]GADS!DL17</f>
        <v>0</v>
      </c>
      <c r="DO27" s="15">
        <f>+[60]GADS!DM17</f>
        <v>0</v>
      </c>
      <c r="DP27" s="15">
        <f>+[60]GADS!DN17</f>
        <v>0</v>
      </c>
      <c r="DQ27" s="15">
        <f>+[60]GADS!DO17</f>
        <v>0</v>
      </c>
      <c r="DR27" s="15">
        <f>+[60]GADS!DP17</f>
        <v>0</v>
      </c>
      <c r="DS27" s="15">
        <f>+[60]GADS!DQ17</f>
        <v>0</v>
      </c>
      <c r="DT27" s="15">
        <f>+[60]GADS!DR17</f>
        <v>0</v>
      </c>
      <c r="DU27" s="15">
        <f>+[60]GADS!DS17</f>
        <v>0</v>
      </c>
      <c r="DV27" s="15">
        <f>+[60]GADS!DT17</f>
        <v>0</v>
      </c>
      <c r="DW27" s="15">
        <f t="shared" si="8"/>
        <v>0</v>
      </c>
      <c r="DX27" s="16"/>
      <c r="DY27" s="15">
        <f>+[60]GADS!DU17</f>
        <v>0</v>
      </c>
      <c r="DZ27" s="15">
        <f>+[60]GADS!DV17</f>
        <v>0</v>
      </c>
      <c r="EA27" s="15">
        <f>+[60]GADS!DW17</f>
        <v>0</v>
      </c>
      <c r="EB27" s="15">
        <f>+[60]GADS!DX17</f>
        <v>0</v>
      </c>
      <c r="EC27" s="15">
        <f>+[60]GADS!DY17</f>
        <v>0</v>
      </c>
      <c r="ED27" s="15">
        <f>+[60]GADS!DZ17</f>
        <v>0</v>
      </c>
      <c r="EE27" s="15">
        <f>+[60]GADS!EA17</f>
        <v>0</v>
      </c>
      <c r="EF27" s="15">
        <f>+[60]GADS!EB17</f>
        <v>0</v>
      </c>
      <c r="EG27" s="15">
        <f>+[60]GADS!EC17</f>
        <v>0</v>
      </c>
      <c r="EH27" s="15">
        <f>+[60]GADS!ED17</f>
        <v>0</v>
      </c>
      <c r="EI27" s="15">
        <f>+[60]GADS!EE17</f>
        <v>0</v>
      </c>
      <c r="EJ27" s="15">
        <f>+[60]GADS!EF17</f>
        <v>0</v>
      </c>
      <c r="EK27" s="15">
        <f t="shared" si="9"/>
        <v>0</v>
      </c>
      <c r="EL27" s="16"/>
      <c r="EM27" s="15">
        <f>+[60]GADS!EG17</f>
        <v>0</v>
      </c>
      <c r="EN27" s="15">
        <f>+[60]GADS!EH17</f>
        <v>0</v>
      </c>
      <c r="EO27" s="15">
        <f>+[60]GADS!EI17</f>
        <v>0</v>
      </c>
      <c r="EP27" s="15">
        <f>+[60]GADS!EJ17</f>
        <v>0</v>
      </c>
      <c r="EQ27" s="15">
        <f>+[60]GADS!EK17</f>
        <v>0</v>
      </c>
      <c r="ER27" s="15">
        <f>+[60]GADS!EL17</f>
        <v>0</v>
      </c>
      <c r="ES27" s="15">
        <f>+[60]GADS!EM17</f>
        <v>0</v>
      </c>
      <c r="ET27" s="15">
        <f>+[60]GADS!EN17</f>
        <v>0</v>
      </c>
      <c r="EU27" s="15">
        <f>+[60]GADS!EO17</f>
        <v>12.70130535</v>
      </c>
      <c r="EV27" s="15">
        <f>+[60]GADS!EP17</f>
        <v>0</v>
      </c>
      <c r="EW27" s="15">
        <f>+[60]GADS!EQ17</f>
        <v>0</v>
      </c>
      <c r="EX27" s="15">
        <f>+[60]GADS!ER17</f>
        <v>0</v>
      </c>
      <c r="EY27" s="15">
        <f t="shared" si="10"/>
        <v>12.70130535</v>
      </c>
      <c r="EZ27" s="16"/>
      <c r="FA27" s="15">
        <f>+[60]GADS!ES17</f>
        <v>0</v>
      </c>
      <c r="FB27" s="15">
        <f>+[60]GADS!ET17</f>
        <v>0</v>
      </c>
      <c r="FC27" s="15">
        <f>+[60]GADS!EU17</f>
        <v>0</v>
      </c>
      <c r="FD27" s="15">
        <f>+[60]GADS!EV17</f>
        <v>0</v>
      </c>
      <c r="FE27" s="15">
        <f>+[60]GADS!EW17</f>
        <v>0</v>
      </c>
      <c r="FF27" s="15">
        <f>+[60]GADS!EX17</f>
        <v>0</v>
      </c>
      <c r="FG27" s="15">
        <f>+[60]GADS!EY17</f>
        <v>0</v>
      </c>
      <c r="FH27" s="15">
        <f>+[60]GADS!EZ17</f>
        <v>0</v>
      </c>
      <c r="FI27" s="15">
        <f>+[60]GADS!FA17</f>
        <v>0</v>
      </c>
      <c r="FJ27" s="15">
        <f>+[60]GADS!FB17</f>
        <v>0</v>
      </c>
      <c r="FK27" s="15">
        <f>+[60]GADS!FC17</f>
        <v>0</v>
      </c>
      <c r="FL27" s="15">
        <f>+[60]GADS!FD17</f>
        <v>0</v>
      </c>
      <c r="FM27" s="15">
        <f t="shared" si="11"/>
        <v>0</v>
      </c>
    </row>
    <row r="28" spans="2:169" ht="15.75" hidden="1" x14ac:dyDescent="0.25">
      <c r="B28" s="694" t="s">
        <v>55</v>
      </c>
      <c r="C28" s="15">
        <f>+[60]GADS!Q18</f>
        <v>0</v>
      </c>
      <c r="D28" s="15">
        <f>+[60]GADS!R18</f>
        <v>0</v>
      </c>
      <c r="E28" s="15">
        <f>+[60]GADS!S18</f>
        <v>0</v>
      </c>
      <c r="F28" s="15">
        <f>+[60]GADS!T18</f>
        <v>0</v>
      </c>
      <c r="G28" s="15">
        <f>+[60]GADS!U18</f>
        <v>0</v>
      </c>
      <c r="H28" s="15">
        <f>+[60]GADS!V18</f>
        <v>0</v>
      </c>
      <c r="I28" s="15">
        <f>+[60]GADS!W18</f>
        <v>0</v>
      </c>
      <c r="J28" s="15">
        <f>+[60]GADS!X18</f>
        <v>0</v>
      </c>
      <c r="K28" s="15">
        <f>+[60]GADS!Y18</f>
        <v>0</v>
      </c>
      <c r="L28" s="15">
        <f>+[60]GADS!Z18</f>
        <v>0</v>
      </c>
      <c r="M28" s="15">
        <f>+[60]GADS!AA18</f>
        <v>0</v>
      </c>
      <c r="N28" s="15">
        <f>+[60]GADS!AB18</f>
        <v>0</v>
      </c>
      <c r="O28" s="15">
        <f t="shared" si="0"/>
        <v>0</v>
      </c>
      <c r="P28" s="16"/>
      <c r="Q28" s="15">
        <f>+[60]GADS!AC18</f>
        <v>0</v>
      </c>
      <c r="R28" s="15">
        <f>+[60]GADS!AD18</f>
        <v>0</v>
      </c>
      <c r="S28" s="15">
        <f>+[60]GADS!AE18</f>
        <v>0</v>
      </c>
      <c r="T28" s="15">
        <f>+[60]GADS!AF18</f>
        <v>0</v>
      </c>
      <c r="U28" s="15">
        <f>+[60]GADS!AG18</f>
        <v>0</v>
      </c>
      <c r="V28" s="15">
        <f>+[60]GADS!AH18</f>
        <v>0</v>
      </c>
      <c r="W28" s="15">
        <f>+[60]GADS!AI18</f>
        <v>0</v>
      </c>
      <c r="X28" s="15">
        <f>+[60]GADS!AJ18</f>
        <v>0</v>
      </c>
      <c r="Y28" s="15">
        <f>+[60]GADS!AK18</f>
        <v>0</v>
      </c>
      <c r="Z28" s="15">
        <f>+[60]GADS!AL18</f>
        <v>0</v>
      </c>
      <c r="AA28" s="15">
        <f>+[60]GADS!AM18</f>
        <v>0</v>
      </c>
      <c r="AB28" s="15">
        <f>+[60]GADS!AN18</f>
        <v>0</v>
      </c>
      <c r="AC28" s="15">
        <f t="shared" si="1"/>
        <v>0</v>
      </c>
      <c r="AD28" s="16"/>
      <c r="AE28" s="15">
        <f>+[60]GADS!AO18</f>
        <v>0</v>
      </c>
      <c r="AF28" s="15">
        <f>+[60]GADS!AP18</f>
        <v>0</v>
      </c>
      <c r="AG28" s="15">
        <f>+[60]GADS!AQ18</f>
        <v>0</v>
      </c>
      <c r="AH28" s="15">
        <f>+[60]GADS!AR18</f>
        <v>0</v>
      </c>
      <c r="AI28" s="15">
        <f>+[60]GADS!AS18</f>
        <v>0</v>
      </c>
      <c r="AJ28" s="15">
        <f>+[60]GADS!AT18</f>
        <v>0</v>
      </c>
      <c r="AK28" s="15">
        <f>+[60]GADS!AU18</f>
        <v>0</v>
      </c>
      <c r="AL28" s="15">
        <f>+[60]GADS!AV18</f>
        <v>0</v>
      </c>
      <c r="AM28" s="15">
        <f>+[60]GADS!AW18</f>
        <v>0</v>
      </c>
      <c r="AN28" s="15">
        <f>+[60]GADS!AX18</f>
        <v>0</v>
      </c>
      <c r="AO28" s="15">
        <f>+[60]GADS!AY18</f>
        <v>0</v>
      </c>
      <c r="AP28" s="15">
        <f>+[60]GADS!AZ18</f>
        <v>0</v>
      </c>
      <c r="AQ28" s="15">
        <f t="shared" si="2"/>
        <v>0</v>
      </c>
      <c r="AR28" s="16"/>
      <c r="AS28" s="15">
        <f>+[60]GADS!BA18</f>
        <v>0</v>
      </c>
      <c r="AT28" s="15">
        <f>+[60]GADS!BB18</f>
        <v>0</v>
      </c>
      <c r="AU28" s="15">
        <f>+[60]GADS!BC18</f>
        <v>0</v>
      </c>
      <c r="AV28" s="15">
        <f>+[60]GADS!BD18</f>
        <v>0</v>
      </c>
      <c r="AW28" s="15">
        <f>+[60]GADS!BE18</f>
        <v>0</v>
      </c>
      <c r="AX28" s="15">
        <f>+[60]GADS!BF18</f>
        <v>0</v>
      </c>
      <c r="AY28" s="15">
        <f>+[60]GADS!BG18</f>
        <v>0</v>
      </c>
      <c r="AZ28" s="15">
        <f>+[60]GADS!BH18</f>
        <v>0</v>
      </c>
      <c r="BA28" s="15">
        <f>+[60]GADS!BI18</f>
        <v>0</v>
      </c>
      <c r="BB28" s="15">
        <f>+[60]GADS!BJ18</f>
        <v>0</v>
      </c>
      <c r="BC28" s="15">
        <f>+[60]GADS!BK18</f>
        <v>0</v>
      </c>
      <c r="BD28" s="15">
        <f>+[60]GADS!BL18</f>
        <v>0</v>
      </c>
      <c r="BE28" s="15">
        <f t="shared" si="3"/>
        <v>0</v>
      </c>
      <c r="BF28" s="16"/>
      <c r="BG28" s="15">
        <f>+[60]GADS!BM18</f>
        <v>0</v>
      </c>
      <c r="BH28" s="15">
        <f>+[60]GADS!BN18</f>
        <v>0</v>
      </c>
      <c r="BI28" s="15">
        <f>+[60]GADS!BO18</f>
        <v>0</v>
      </c>
      <c r="BJ28" s="15">
        <f>+[60]GADS!BP18</f>
        <v>0</v>
      </c>
      <c r="BK28" s="15">
        <f>+[60]GADS!BQ18</f>
        <v>0</v>
      </c>
      <c r="BL28" s="15">
        <f>+[60]GADS!BR18</f>
        <v>0</v>
      </c>
      <c r="BM28" s="15">
        <f>+[60]GADS!BS18</f>
        <v>0</v>
      </c>
      <c r="BN28" s="15">
        <f>+[60]GADS!BT18</f>
        <v>0</v>
      </c>
      <c r="BO28" s="15">
        <f>+[60]GADS!BU18</f>
        <v>0</v>
      </c>
      <c r="BP28" s="15">
        <f>+[60]GADS!BV18</f>
        <v>0</v>
      </c>
      <c r="BQ28" s="15">
        <f>+[60]GADS!BW18</f>
        <v>0</v>
      </c>
      <c r="BR28" s="15">
        <f>+[60]GADS!BX18</f>
        <v>0</v>
      </c>
      <c r="BS28" s="15">
        <f t="shared" si="4"/>
        <v>0</v>
      </c>
      <c r="BT28" s="16"/>
      <c r="BU28" s="15">
        <f>+[60]GADS!BY18</f>
        <v>0</v>
      </c>
      <c r="BV28" s="15">
        <f>+[60]GADS!BZ18</f>
        <v>0</v>
      </c>
      <c r="BW28" s="15">
        <f>+[60]GADS!CA18</f>
        <v>0</v>
      </c>
      <c r="BX28" s="15">
        <f>+[60]GADS!CB18</f>
        <v>0</v>
      </c>
      <c r="BY28" s="15">
        <f>+[60]GADS!CC18</f>
        <v>0</v>
      </c>
      <c r="BZ28" s="15">
        <f>+[60]GADS!CD18</f>
        <v>0</v>
      </c>
      <c r="CA28" s="15">
        <f>+[60]GADS!CE18</f>
        <v>0</v>
      </c>
      <c r="CB28" s="15">
        <f>+[60]GADS!CF18</f>
        <v>0</v>
      </c>
      <c r="CC28" s="15">
        <f>+[60]GADS!CG18</f>
        <v>0</v>
      </c>
      <c r="CD28" s="15">
        <f>+[60]GADS!CH18</f>
        <v>0</v>
      </c>
      <c r="CE28" s="15">
        <f>+[60]GADS!CI18</f>
        <v>0</v>
      </c>
      <c r="CF28" s="15">
        <f>+[60]GADS!CJ18</f>
        <v>0</v>
      </c>
      <c r="CG28" s="15">
        <f t="shared" si="5"/>
        <v>0</v>
      </c>
      <c r="CH28" s="16"/>
      <c r="CI28" s="15">
        <f>+[60]GADS!CK18</f>
        <v>0</v>
      </c>
      <c r="CJ28" s="15">
        <f>+[60]GADS!CL18</f>
        <v>0</v>
      </c>
      <c r="CK28" s="15">
        <f>+[60]GADS!CM18</f>
        <v>0</v>
      </c>
      <c r="CL28" s="15">
        <f>+[60]GADS!CN18</f>
        <v>0</v>
      </c>
      <c r="CM28" s="15">
        <f>+[60]GADS!CO18</f>
        <v>0</v>
      </c>
      <c r="CN28" s="15">
        <f>+[60]GADS!CP18</f>
        <v>0</v>
      </c>
      <c r="CO28" s="15">
        <f>+[60]GADS!CQ18</f>
        <v>0</v>
      </c>
      <c r="CP28" s="15">
        <f>+[60]GADS!CR18</f>
        <v>0</v>
      </c>
      <c r="CQ28" s="15">
        <f>+[60]GADS!CS18</f>
        <v>0</v>
      </c>
      <c r="CR28" s="15">
        <f>+[60]GADS!CT18</f>
        <v>0</v>
      </c>
      <c r="CS28" s="15">
        <f>+[60]GADS!CU18</f>
        <v>0</v>
      </c>
      <c r="CT28" s="15">
        <f>+[60]GADS!CV18</f>
        <v>0</v>
      </c>
      <c r="CU28" s="15">
        <f t="shared" si="6"/>
        <v>0</v>
      </c>
      <c r="CV28" s="16"/>
      <c r="CW28" s="15">
        <f>+[60]GADS!CW18</f>
        <v>0</v>
      </c>
      <c r="CX28" s="15">
        <f>+[60]GADS!CX18</f>
        <v>0</v>
      </c>
      <c r="CY28" s="15">
        <f>+[60]GADS!CY18</f>
        <v>0</v>
      </c>
      <c r="CZ28" s="15">
        <f>+[60]GADS!CZ18</f>
        <v>0</v>
      </c>
      <c r="DA28" s="15">
        <f>+[60]GADS!DA18</f>
        <v>0</v>
      </c>
      <c r="DB28" s="15">
        <f>+[60]GADS!DB18</f>
        <v>0</v>
      </c>
      <c r="DC28" s="15">
        <f>+[60]GADS!DC18</f>
        <v>0</v>
      </c>
      <c r="DD28" s="15">
        <f>+[60]GADS!DD18</f>
        <v>0</v>
      </c>
      <c r="DE28" s="15">
        <f>+[60]GADS!DE18</f>
        <v>0</v>
      </c>
      <c r="DF28" s="15">
        <f>+[60]GADS!DF18</f>
        <v>0</v>
      </c>
      <c r="DG28" s="15">
        <f>+[60]GADS!DG18</f>
        <v>0</v>
      </c>
      <c r="DH28" s="15">
        <f>+[60]GADS!DH18</f>
        <v>0</v>
      </c>
      <c r="DI28" s="15">
        <f t="shared" si="7"/>
        <v>0</v>
      </c>
      <c r="DJ28" s="16"/>
      <c r="DK28" s="15">
        <f>+[60]GADS!DI18</f>
        <v>0</v>
      </c>
      <c r="DL28" s="15">
        <f>+[60]GADS!DJ18</f>
        <v>0</v>
      </c>
      <c r="DM28" s="15">
        <f>+[60]GADS!DK18</f>
        <v>0</v>
      </c>
      <c r="DN28" s="15">
        <f>+[60]GADS!DL18</f>
        <v>0</v>
      </c>
      <c r="DO28" s="15">
        <f>+[60]GADS!DM18</f>
        <v>0</v>
      </c>
      <c r="DP28" s="15">
        <f>+[60]GADS!DN18</f>
        <v>0</v>
      </c>
      <c r="DQ28" s="15">
        <f>+[60]GADS!DO18</f>
        <v>0</v>
      </c>
      <c r="DR28" s="15">
        <f>+[60]GADS!DP18</f>
        <v>0</v>
      </c>
      <c r="DS28" s="15">
        <f>+[60]GADS!DQ18</f>
        <v>0</v>
      </c>
      <c r="DT28" s="15">
        <f>+[60]GADS!DR18</f>
        <v>0</v>
      </c>
      <c r="DU28" s="15">
        <f>+[60]GADS!DS18</f>
        <v>0</v>
      </c>
      <c r="DV28" s="15">
        <f>+[60]GADS!DT18</f>
        <v>0</v>
      </c>
      <c r="DW28" s="15">
        <f t="shared" si="8"/>
        <v>0</v>
      </c>
      <c r="DX28" s="16"/>
      <c r="DY28" s="15">
        <f>+[60]GADS!DU18</f>
        <v>0</v>
      </c>
      <c r="DZ28" s="15">
        <f>+[60]GADS!DV18</f>
        <v>0</v>
      </c>
      <c r="EA28" s="15">
        <f>+[60]GADS!DW18</f>
        <v>0</v>
      </c>
      <c r="EB28" s="15">
        <f>+[60]GADS!DX18</f>
        <v>0</v>
      </c>
      <c r="EC28" s="15">
        <f>+[60]GADS!DY18</f>
        <v>0</v>
      </c>
      <c r="ED28" s="15">
        <f>+[60]GADS!DZ18</f>
        <v>0</v>
      </c>
      <c r="EE28" s="15">
        <f>+[60]GADS!EA18</f>
        <v>0</v>
      </c>
      <c r="EF28" s="15">
        <f>+[60]GADS!EB18</f>
        <v>0</v>
      </c>
      <c r="EG28" s="15">
        <f>+[60]GADS!EC18</f>
        <v>0</v>
      </c>
      <c r="EH28" s="15">
        <f>+[60]GADS!ED18</f>
        <v>0</v>
      </c>
      <c r="EI28" s="15">
        <f>+[60]GADS!EE18</f>
        <v>0</v>
      </c>
      <c r="EJ28" s="15">
        <f>+[60]GADS!EF18</f>
        <v>0</v>
      </c>
      <c r="EK28" s="15">
        <f t="shared" si="9"/>
        <v>0</v>
      </c>
      <c r="EL28" s="16"/>
      <c r="EM28" s="15">
        <f>+[60]GADS!EG18</f>
        <v>0</v>
      </c>
      <c r="EN28" s="15">
        <f>+[60]GADS!EH18</f>
        <v>0</v>
      </c>
      <c r="EO28" s="15">
        <f>+[60]GADS!EI18</f>
        <v>0</v>
      </c>
      <c r="EP28" s="15">
        <f>+[60]GADS!EJ18</f>
        <v>0</v>
      </c>
      <c r="EQ28" s="15">
        <f>+[60]GADS!EK18</f>
        <v>0</v>
      </c>
      <c r="ER28" s="15">
        <f>+[60]GADS!EL18</f>
        <v>0</v>
      </c>
      <c r="ES28" s="15">
        <f>+[60]GADS!EM18</f>
        <v>0</v>
      </c>
      <c r="ET28" s="15">
        <f>+[60]GADS!EN18</f>
        <v>0</v>
      </c>
      <c r="EU28" s="15">
        <f>+[60]GADS!EO18</f>
        <v>0</v>
      </c>
      <c r="EV28" s="15">
        <f>+[60]GADS!EP18</f>
        <v>0</v>
      </c>
      <c r="EW28" s="15">
        <f>+[60]GADS!EQ18</f>
        <v>0</v>
      </c>
      <c r="EX28" s="15">
        <f>+[60]GADS!ER18</f>
        <v>0</v>
      </c>
      <c r="EY28" s="15">
        <f t="shared" si="10"/>
        <v>0</v>
      </c>
      <c r="EZ28" s="16"/>
      <c r="FA28" s="15">
        <f>+[60]GADS!ES18</f>
        <v>0</v>
      </c>
      <c r="FB28" s="15">
        <f>+[60]GADS!ET18</f>
        <v>0</v>
      </c>
      <c r="FC28" s="15">
        <f>+[60]GADS!EU18</f>
        <v>0</v>
      </c>
      <c r="FD28" s="15">
        <f>+[60]GADS!EV18</f>
        <v>0</v>
      </c>
      <c r="FE28" s="15">
        <f>+[60]GADS!EW18</f>
        <v>0</v>
      </c>
      <c r="FF28" s="15">
        <f>+[60]GADS!EX18</f>
        <v>0</v>
      </c>
      <c r="FG28" s="15">
        <f>+[60]GADS!EY18</f>
        <v>0</v>
      </c>
      <c r="FH28" s="15">
        <f>+[60]GADS!EZ18</f>
        <v>0</v>
      </c>
      <c r="FI28" s="15">
        <f>+[60]GADS!FA18</f>
        <v>0</v>
      </c>
      <c r="FJ28" s="15">
        <f>+[60]GADS!FB18</f>
        <v>0</v>
      </c>
      <c r="FK28" s="15">
        <f>+[60]GADS!FC18</f>
        <v>0</v>
      </c>
      <c r="FL28" s="15">
        <f>+[60]GADS!FD18</f>
        <v>0</v>
      </c>
      <c r="FM28" s="15">
        <f t="shared" si="11"/>
        <v>0</v>
      </c>
    </row>
    <row r="29" spans="2:169" ht="16.5" hidden="1" customHeight="1" x14ac:dyDescent="0.25">
      <c r="B29" s="698" t="s">
        <v>682</v>
      </c>
      <c r="C29" s="15">
        <f>+[60]GADS!Q19</f>
        <v>0</v>
      </c>
      <c r="D29" s="15">
        <f>+[60]GADS!R19</f>
        <v>0</v>
      </c>
      <c r="E29" s="15">
        <f>+[60]GADS!S19</f>
        <v>0</v>
      </c>
      <c r="F29" s="15">
        <f>+[60]GADS!T19</f>
        <v>0</v>
      </c>
      <c r="G29" s="15">
        <f>+[60]GADS!U19</f>
        <v>0</v>
      </c>
      <c r="H29" s="15">
        <f>+[60]GADS!V19</f>
        <v>0</v>
      </c>
      <c r="I29" s="15">
        <f>+[60]GADS!W19</f>
        <v>0</v>
      </c>
      <c r="J29" s="15">
        <f>+[60]GADS!X19</f>
        <v>0</v>
      </c>
      <c r="K29" s="15">
        <f>+[60]GADS!Y19</f>
        <v>0</v>
      </c>
      <c r="L29" s="15">
        <f>+[60]GADS!Z19</f>
        <v>0</v>
      </c>
      <c r="M29" s="15">
        <f>+[60]GADS!AA19</f>
        <v>0</v>
      </c>
      <c r="N29" s="15">
        <f>+[60]GADS!AB19</f>
        <v>0</v>
      </c>
      <c r="O29" s="15">
        <f t="shared" si="0"/>
        <v>0</v>
      </c>
      <c r="P29" s="16"/>
      <c r="Q29" s="15">
        <f>+[60]GADS!AC19</f>
        <v>0</v>
      </c>
      <c r="R29" s="15">
        <f>+[60]GADS!AD19</f>
        <v>0</v>
      </c>
      <c r="S29" s="15">
        <f>+[60]GADS!AE19</f>
        <v>0</v>
      </c>
      <c r="T29" s="15">
        <f>+[60]GADS!AF19</f>
        <v>0</v>
      </c>
      <c r="U29" s="15">
        <f>+[60]GADS!AG19</f>
        <v>0</v>
      </c>
      <c r="V29" s="15">
        <f>+[60]GADS!AH19</f>
        <v>0</v>
      </c>
      <c r="W29" s="15">
        <f>+[60]GADS!AI19</f>
        <v>0</v>
      </c>
      <c r="X29" s="15">
        <f>+[60]GADS!AJ19</f>
        <v>0</v>
      </c>
      <c r="Y29" s="15">
        <f>+[60]GADS!AK19</f>
        <v>0</v>
      </c>
      <c r="Z29" s="15">
        <f>+[60]GADS!AL19</f>
        <v>0</v>
      </c>
      <c r="AA29" s="15">
        <f>+[60]GADS!AM19</f>
        <v>0</v>
      </c>
      <c r="AB29" s="15">
        <f>+[60]GADS!AN19</f>
        <v>0</v>
      </c>
      <c r="AC29" s="15">
        <f t="shared" si="1"/>
        <v>0</v>
      </c>
      <c r="AD29" s="16"/>
      <c r="AE29" s="15">
        <f>+[60]GADS!AO19</f>
        <v>0</v>
      </c>
      <c r="AF29" s="15">
        <f>+[60]GADS!AP19</f>
        <v>0</v>
      </c>
      <c r="AG29" s="15">
        <f>+[60]GADS!AQ19</f>
        <v>0</v>
      </c>
      <c r="AH29" s="15">
        <f>+[60]GADS!AR19</f>
        <v>0</v>
      </c>
      <c r="AI29" s="15">
        <f>+[60]GADS!AS19</f>
        <v>0</v>
      </c>
      <c r="AJ29" s="15">
        <f>+[60]GADS!AT19</f>
        <v>0</v>
      </c>
      <c r="AK29" s="15">
        <f>+[60]GADS!AU19</f>
        <v>0</v>
      </c>
      <c r="AL29" s="15">
        <f>+[60]GADS!AV19</f>
        <v>0</v>
      </c>
      <c r="AM29" s="15">
        <f>+[60]GADS!AW19</f>
        <v>0</v>
      </c>
      <c r="AN29" s="15">
        <f>+[60]GADS!AX19</f>
        <v>0</v>
      </c>
      <c r="AO29" s="15">
        <f>+[60]GADS!AY19</f>
        <v>0</v>
      </c>
      <c r="AP29" s="15">
        <f>+[60]GADS!AZ19</f>
        <v>0</v>
      </c>
      <c r="AQ29" s="15">
        <f t="shared" si="2"/>
        <v>0</v>
      </c>
      <c r="AR29" s="16"/>
      <c r="AS29" s="15">
        <f>+[60]GADS!BA19</f>
        <v>0</v>
      </c>
      <c r="AT29" s="15">
        <f>+[60]GADS!BB19</f>
        <v>0</v>
      </c>
      <c r="AU29" s="15">
        <f>+[60]GADS!BC19</f>
        <v>0</v>
      </c>
      <c r="AV29" s="15">
        <f>+[60]GADS!BD19</f>
        <v>0</v>
      </c>
      <c r="AW29" s="15">
        <f>+[60]GADS!BE19</f>
        <v>0</v>
      </c>
      <c r="AX29" s="15">
        <f>+[60]GADS!BF19</f>
        <v>0</v>
      </c>
      <c r="AY29" s="15">
        <f>+[60]GADS!BG19</f>
        <v>0</v>
      </c>
      <c r="AZ29" s="15">
        <f>+[60]GADS!BH19</f>
        <v>0</v>
      </c>
      <c r="BA29" s="15">
        <f>+[60]GADS!BI19</f>
        <v>0</v>
      </c>
      <c r="BB29" s="15">
        <f>+[60]GADS!BJ19</f>
        <v>0</v>
      </c>
      <c r="BC29" s="15">
        <f>+[60]GADS!BK19</f>
        <v>0</v>
      </c>
      <c r="BD29" s="15">
        <f>+[60]GADS!BL19</f>
        <v>0</v>
      </c>
      <c r="BE29" s="15">
        <f t="shared" si="3"/>
        <v>0</v>
      </c>
      <c r="BF29" s="16"/>
      <c r="BG29" s="15">
        <f>+[60]GADS!BM19</f>
        <v>0</v>
      </c>
      <c r="BH29" s="15">
        <f>+[60]GADS!BN19</f>
        <v>0</v>
      </c>
      <c r="BI29" s="15">
        <f>+[60]GADS!BO19</f>
        <v>0</v>
      </c>
      <c r="BJ29" s="15">
        <f>+[60]GADS!BP19</f>
        <v>0</v>
      </c>
      <c r="BK29" s="15">
        <f>+[60]GADS!BQ19</f>
        <v>0</v>
      </c>
      <c r="BL29" s="15">
        <f>+[60]GADS!BR19</f>
        <v>0</v>
      </c>
      <c r="BM29" s="15">
        <f>+[60]GADS!BS19</f>
        <v>0</v>
      </c>
      <c r="BN29" s="15">
        <f>+[60]GADS!BT19</f>
        <v>0</v>
      </c>
      <c r="BO29" s="15">
        <f>+[60]GADS!BU19</f>
        <v>0</v>
      </c>
      <c r="BP29" s="15">
        <f>+[60]GADS!BV19</f>
        <v>0</v>
      </c>
      <c r="BQ29" s="15">
        <f>+[60]GADS!BW19</f>
        <v>0</v>
      </c>
      <c r="BR29" s="15">
        <f>+[60]GADS!BX19</f>
        <v>0</v>
      </c>
      <c r="BS29" s="15">
        <f t="shared" si="4"/>
        <v>0</v>
      </c>
      <c r="BT29" s="16"/>
      <c r="BU29" s="15">
        <f>+[60]GADS!BY19</f>
        <v>0</v>
      </c>
      <c r="BV29" s="15">
        <f>+[60]GADS!BZ19</f>
        <v>0</v>
      </c>
      <c r="BW29" s="15">
        <f>+[60]GADS!CA19</f>
        <v>0</v>
      </c>
      <c r="BX29" s="15">
        <f>+[60]GADS!CB19</f>
        <v>0</v>
      </c>
      <c r="BY29" s="15">
        <f>+[60]GADS!CC19</f>
        <v>0</v>
      </c>
      <c r="BZ29" s="15">
        <f>+[60]GADS!CD19</f>
        <v>0</v>
      </c>
      <c r="CA29" s="15">
        <f>+[60]GADS!CE19</f>
        <v>0</v>
      </c>
      <c r="CB29" s="15">
        <f>+[60]GADS!CF19</f>
        <v>0</v>
      </c>
      <c r="CC29" s="15">
        <f>+[60]GADS!CG19</f>
        <v>0</v>
      </c>
      <c r="CD29" s="15">
        <f>+[60]GADS!CH19</f>
        <v>0</v>
      </c>
      <c r="CE29" s="15">
        <f>+[60]GADS!CI19</f>
        <v>0</v>
      </c>
      <c r="CF29" s="15">
        <f>+[60]GADS!CJ19</f>
        <v>0</v>
      </c>
      <c r="CG29" s="15">
        <f t="shared" si="5"/>
        <v>0</v>
      </c>
      <c r="CH29" s="16"/>
      <c r="CI29" s="15">
        <f>+[60]GADS!CK19</f>
        <v>0</v>
      </c>
      <c r="CJ29" s="15">
        <f>+[60]GADS!CL19</f>
        <v>0</v>
      </c>
      <c r="CK29" s="15">
        <f>+[60]GADS!CM19</f>
        <v>0</v>
      </c>
      <c r="CL29" s="15">
        <f>+[60]GADS!CN19</f>
        <v>0</v>
      </c>
      <c r="CM29" s="15">
        <f>+[60]GADS!CO19</f>
        <v>0</v>
      </c>
      <c r="CN29" s="15">
        <f>+[60]GADS!CP19</f>
        <v>0</v>
      </c>
      <c r="CO29" s="15">
        <f>+[60]GADS!CQ19</f>
        <v>0</v>
      </c>
      <c r="CP29" s="15">
        <f>+[60]GADS!CR19</f>
        <v>0</v>
      </c>
      <c r="CQ29" s="15">
        <f>+[60]GADS!CS19</f>
        <v>0</v>
      </c>
      <c r="CR29" s="15">
        <f>+[60]GADS!CT19</f>
        <v>0</v>
      </c>
      <c r="CS29" s="15">
        <f>+[60]GADS!CU19</f>
        <v>0</v>
      </c>
      <c r="CT29" s="15">
        <f>+[60]GADS!CV19</f>
        <v>0</v>
      </c>
      <c r="CU29" s="15">
        <f t="shared" si="6"/>
        <v>0</v>
      </c>
      <c r="CV29" s="16"/>
      <c r="CW29" s="15">
        <f>+[60]GADS!CW19</f>
        <v>0</v>
      </c>
      <c r="CX29" s="15">
        <f>+[60]GADS!CX19</f>
        <v>0</v>
      </c>
      <c r="CY29" s="15">
        <f>+[60]GADS!CY19</f>
        <v>0</v>
      </c>
      <c r="CZ29" s="15">
        <f>+[60]GADS!CZ19</f>
        <v>0</v>
      </c>
      <c r="DA29" s="15">
        <f>+[60]GADS!DA19</f>
        <v>0</v>
      </c>
      <c r="DB29" s="15">
        <f>+[60]GADS!DB19</f>
        <v>0</v>
      </c>
      <c r="DC29" s="15">
        <f>+[60]GADS!DC19</f>
        <v>0</v>
      </c>
      <c r="DD29" s="15">
        <f>+[60]GADS!DD19</f>
        <v>0</v>
      </c>
      <c r="DE29" s="15">
        <f>+[60]GADS!DE19</f>
        <v>0</v>
      </c>
      <c r="DF29" s="15">
        <f>+[60]GADS!DF19</f>
        <v>0</v>
      </c>
      <c r="DG29" s="15">
        <f>+[60]GADS!DG19</f>
        <v>0</v>
      </c>
      <c r="DH29" s="15">
        <f>+[60]GADS!DH19</f>
        <v>0</v>
      </c>
      <c r="DI29" s="15">
        <f t="shared" si="7"/>
        <v>0</v>
      </c>
      <c r="DJ29" s="16"/>
      <c r="DK29" s="15">
        <f>+[60]GADS!DI19</f>
        <v>0</v>
      </c>
      <c r="DL29" s="15">
        <f>+[60]GADS!DJ19</f>
        <v>0</v>
      </c>
      <c r="DM29" s="15">
        <f>+[60]GADS!DK19</f>
        <v>0</v>
      </c>
      <c r="DN29" s="15">
        <f>+[60]GADS!DL19</f>
        <v>0</v>
      </c>
      <c r="DO29" s="15">
        <f>+[60]GADS!DM19</f>
        <v>0</v>
      </c>
      <c r="DP29" s="15">
        <f>+[60]GADS!DN19</f>
        <v>0</v>
      </c>
      <c r="DQ29" s="15">
        <f>+[60]GADS!DO19</f>
        <v>0</v>
      </c>
      <c r="DR29" s="15">
        <f>+[60]GADS!DP19</f>
        <v>0</v>
      </c>
      <c r="DS29" s="15">
        <f>+[60]GADS!DQ19</f>
        <v>0</v>
      </c>
      <c r="DT29" s="15">
        <f>+[60]GADS!DR19</f>
        <v>0</v>
      </c>
      <c r="DU29" s="15">
        <f>+[60]GADS!DS19</f>
        <v>0</v>
      </c>
      <c r="DV29" s="15">
        <f>+[60]GADS!DT19</f>
        <v>0</v>
      </c>
      <c r="DW29" s="15">
        <f t="shared" si="8"/>
        <v>0</v>
      </c>
      <c r="DX29" s="16"/>
      <c r="DY29" s="15">
        <f>+[60]GADS!DU19</f>
        <v>0</v>
      </c>
      <c r="DZ29" s="15">
        <f>+[60]GADS!DV19</f>
        <v>0</v>
      </c>
      <c r="EA29" s="15">
        <f>+[60]GADS!DW19</f>
        <v>0</v>
      </c>
      <c r="EB29" s="15">
        <f>+[60]GADS!DX19</f>
        <v>0</v>
      </c>
      <c r="EC29" s="15">
        <f>+[60]GADS!DY19</f>
        <v>0</v>
      </c>
      <c r="ED29" s="15">
        <f>+[60]GADS!DZ19</f>
        <v>0</v>
      </c>
      <c r="EE29" s="15">
        <f>+[60]GADS!EA19</f>
        <v>0</v>
      </c>
      <c r="EF29" s="15">
        <f>+[60]GADS!EB19</f>
        <v>0</v>
      </c>
      <c r="EG29" s="15">
        <f>+[60]GADS!EC19</f>
        <v>0</v>
      </c>
      <c r="EH29" s="15">
        <f>+[60]GADS!ED19</f>
        <v>0</v>
      </c>
      <c r="EI29" s="15">
        <f>+[60]GADS!EE19</f>
        <v>0</v>
      </c>
      <c r="EJ29" s="15">
        <f>+[60]GADS!EF19</f>
        <v>0</v>
      </c>
      <c r="EK29" s="15">
        <f t="shared" si="9"/>
        <v>0</v>
      </c>
      <c r="EL29" s="16"/>
      <c r="EM29" s="15">
        <f>+[60]GADS!EG19</f>
        <v>0</v>
      </c>
      <c r="EN29" s="15">
        <f>+[60]GADS!EH19</f>
        <v>0</v>
      </c>
      <c r="EO29" s="15">
        <f>+[60]GADS!EI19</f>
        <v>0</v>
      </c>
      <c r="EP29" s="15">
        <f>+[60]GADS!EJ19</f>
        <v>0</v>
      </c>
      <c r="EQ29" s="15">
        <f>+[60]GADS!EK19</f>
        <v>0</v>
      </c>
      <c r="ER29" s="15">
        <f>+[60]GADS!EL19</f>
        <v>0</v>
      </c>
      <c r="ES29" s="15">
        <f>+[60]GADS!EM19</f>
        <v>0</v>
      </c>
      <c r="ET29" s="15">
        <f>+[60]GADS!EN19</f>
        <v>0</v>
      </c>
      <c r="EU29" s="15">
        <f>+[60]GADS!EO19</f>
        <v>0</v>
      </c>
      <c r="EV29" s="15">
        <f>+[60]GADS!EP19</f>
        <v>0</v>
      </c>
      <c r="EW29" s="15">
        <f>+[60]GADS!EQ19</f>
        <v>0</v>
      </c>
      <c r="EX29" s="15">
        <f>+[60]GADS!ER19</f>
        <v>0</v>
      </c>
      <c r="EY29" s="15">
        <f t="shared" si="10"/>
        <v>0</v>
      </c>
      <c r="EZ29" s="16"/>
      <c r="FA29" s="15">
        <f>+[60]GADS!ES19</f>
        <v>0</v>
      </c>
      <c r="FB29" s="15">
        <f>+[60]GADS!ET19</f>
        <v>0</v>
      </c>
      <c r="FC29" s="15">
        <f>+[60]GADS!EU19</f>
        <v>0</v>
      </c>
      <c r="FD29" s="15">
        <f>+[60]GADS!EV19</f>
        <v>0</v>
      </c>
      <c r="FE29" s="15">
        <f>+[60]GADS!EW19</f>
        <v>0</v>
      </c>
      <c r="FF29" s="15">
        <f>+[60]GADS!EX19</f>
        <v>0</v>
      </c>
      <c r="FG29" s="15">
        <f>+[60]GADS!EY19</f>
        <v>0</v>
      </c>
      <c r="FH29" s="15">
        <f>+[60]GADS!EZ19</f>
        <v>0</v>
      </c>
      <c r="FI29" s="15">
        <f>+[60]GADS!FA19</f>
        <v>0</v>
      </c>
      <c r="FJ29" s="15">
        <f>+[60]GADS!FB19</f>
        <v>0</v>
      </c>
      <c r="FK29" s="15">
        <f>+[60]GADS!FC19</f>
        <v>0</v>
      </c>
      <c r="FL29" s="15">
        <f>+[60]GADS!FD19</f>
        <v>0</v>
      </c>
      <c r="FM29" s="15">
        <f t="shared" si="11"/>
        <v>0</v>
      </c>
    </row>
    <row r="30" spans="2:169" ht="15.75" x14ac:dyDescent="0.25">
      <c r="B30" s="690" t="s">
        <v>97</v>
      </c>
      <c r="C30" s="20">
        <f>+C31</f>
        <v>5.5507148900000001</v>
      </c>
      <c r="D30" s="20">
        <f t="shared" ref="D30:N30" si="84">+D31</f>
        <v>7.6082152199999999</v>
      </c>
      <c r="E30" s="20">
        <f t="shared" si="84"/>
        <v>5.6595372299999998</v>
      </c>
      <c r="F30" s="20">
        <f t="shared" si="84"/>
        <v>22.276979749999999</v>
      </c>
      <c r="G30" s="20">
        <f t="shared" si="84"/>
        <v>13.370742770000001</v>
      </c>
      <c r="H30" s="20">
        <f t="shared" si="84"/>
        <v>12.091551429999999</v>
      </c>
      <c r="I30" s="20">
        <f t="shared" si="84"/>
        <v>16.211142059999997</v>
      </c>
      <c r="J30" s="20">
        <f t="shared" si="84"/>
        <v>23.105805289999999</v>
      </c>
      <c r="K30" s="20">
        <f t="shared" si="84"/>
        <v>16.824266360000003</v>
      </c>
      <c r="L30" s="20">
        <f t="shared" si="84"/>
        <v>20.700121630000002</v>
      </c>
      <c r="M30" s="20">
        <f t="shared" si="84"/>
        <v>17.412560109999998</v>
      </c>
      <c r="N30" s="20">
        <f t="shared" si="84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5">+R31</f>
        <v>8.5082825699999987</v>
      </c>
      <c r="S30" s="20">
        <f t="shared" si="85"/>
        <v>9.7379572400000001</v>
      </c>
      <c r="T30" s="20">
        <f t="shared" si="85"/>
        <v>8.7630396600000005</v>
      </c>
      <c r="U30" s="20">
        <f t="shared" si="85"/>
        <v>16.177798370000001</v>
      </c>
      <c r="V30" s="20">
        <f t="shared" si="85"/>
        <v>10.666581310000002</v>
      </c>
      <c r="W30" s="20">
        <f t="shared" si="85"/>
        <v>18.408572660000001</v>
      </c>
      <c r="X30" s="20">
        <f t="shared" si="85"/>
        <v>12.452937820000001</v>
      </c>
      <c r="Y30" s="20">
        <f t="shared" si="85"/>
        <v>25.748133639999999</v>
      </c>
      <c r="Z30" s="20">
        <f t="shared" si="85"/>
        <v>30.555768060000002</v>
      </c>
      <c r="AA30" s="20">
        <f t="shared" si="85"/>
        <v>56.478655369999998</v>
      </c>
      <c r="AB30" s="20">
        <f t="shared" si="85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6">+AF31</f>
        <v>20.1422174</v>
      </c>
      <c r="AG30" s="20">
        <f t="shared" si="86"/>
        <v>12.540757229999999</v>
      </c>
      <c r="AH30" s="20">
        <f t="shared" si="86"/>
        <v>14.287242979999998</v>
      </c>
      <c r="AI30" s="20">
        <f t="shared" si="86"/>
        <v>18.938540720000002</v>
      </c>
      <c r="AJ30" s="20">
        <f t="shared" si="86"/>
        <v>14.09442402</v>
      </c>
      <c r="AK30" s="20">
        <f t="shared" si="86"/>
        <v>19.030772610000003</v>
      </c>
      <c r="AL30" s="20">
        <f t="shared" si="86"/>
        <v>23.220054579999996</v>
      </c>
      <c r="AM30" s="20">
        <f t="shared" si="86"/>
        <v>16.261045020000001</v>
      </c>
      <c r="AN30" s="20">
        <f t="shared" si="86"/>
        <v>18.215480019999998</v>
      </c>
      <c r="AO30" s="20">
        <f t="shared" si="86"/>
        <v>21.059187850000001</v>
      </c>
      <c r="AP30" s="20">
        <f t="shared" si="86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7">+AT31</f>
        <v>19.749303470000001</v>
      </c>
      <c r="AU30" s="20">
        <f t="shared" si="87"/>
        <v>18.914038100000003</v>
      </c>
      <c r="AV30" s="20">
        <f t="shared" si="87"/>
        <v>33.594811460000003</v>
      </c>
      <c r="AW30" s="20">
        <f t="shared" si="87"/>
        <v>28.461151310000002</v>
      </c>
      <c r="AX30" s="20">
        <f t="shared" si="87"/>
        <v>27.624710179999994</v>
      </c>
      <c r="AY30" s="20">
        <f t="shared" si="87"/>
        <v>26.79032316</v>
      </c>
      <c r="AZ30" s="20">
        <f t="shared" si="87"/>
        <v>27.403391430000003</v>
      </c>
      <c r="BA30" s="20">
        <f t="shared" si="87"/>
        <v>28.173193509999997</v>
      </c>
      <c r="BB30" s="20">
        <f t="shared" si="87"/>
        <v>26.134556580000002</v>
      </c>
      <c r="BC30" s="20">
        <f t="shared" si="87"/>
        <v>26.606521330000003</v>
      </c>
      <c r="BD30" s="20">
        <f t="shared" si="87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8">+BH31</f>
        <v>10.546267820000001</v>
      </c>
      <c r="BI30" s="20">
        <f t="shared" si="88"/>
        <v>20.976857949999999</v>
      </c>
      <c r="BJ30" s="20">
        <f t="shared" si="88"/>
        <v>15.36336644</v>
      </c>
      <c r="BK30" s="20">
        <f t="shared" si="88"/>
        <v>12.08286556</v>
      </c>
      <c r="BL30" s="20">
        <f t="shared" si="88"/>
        <v>18.257186300000001</v>
      </c>
      <c r="BM30" s="20">
        <f t="shared" si="88"/>
        <v>12.760282009999999</v>
      </c>
      <c r="BN30" s="20">
        <f t="shared" si="88"/>
        <v>15.789528649999998</v>
      </c>
      <c r="BO30" s="20">
        <f t="shared" si="88"/>
        <v>25.700770609999999</v>
      </c>
      <c r="BP30" s="20">
        <f t="shared" si="88"/>
        <v>24.705543210000002</v>
      </c>
      <c r="BQ30" s="20">
        <f t="shared" si="88"/>
        <v>27.558129610000002</v>
      </c>
      <c r="BR30" s="20">
        <f t="shared" si="88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9">+BV31</f>
        <v>5.8143633600000006</v>
      </c>
      <c r="BW30" s="20">
        <f t="shared" si="89"/>
        <v>20.39097872</v>
      </c>
      <c r="BX30" s="20">
        <f t="shared" si="89"/>
        <v>15.74661901</v>
      </c>
      <c r="BY30" s="20">
        <f t="shared" si="89"/>
        <v>14.12727887</v>
      </c>
      <c r="BZ30" s="20">
        <f t="shared" si="89"/>
        <v>13.29381463</v>
      </c>
      <c r="CA30" s="20">
        <f t="shared" si="89"/>
        <v>18.595190719999998</v>
      </c>
      <c r="CB30" s="20">
        <f t="shared" si="89"/>
        <v>21.1018668</v>
      </c>
      <c r="CC30" s="20">
        <f t="shared" si="89"/>
        <v>23.641603189999998</v>
      </c>
      <c r="CD30" s="20">
        <f t="shared" si="89"/>
        <v>18.51755455</v>
      </c>
      <c r="CE30" s="20">
        <f t="shared" si="89"/>
        <v>17.337887970000001</v>
      </c>
      <c r="CF30" s="20">
        <f t="shared" si="89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0">+CJ31</f>
        <v>9.1002779899999986</v>
      </c>
      <c r="CK30" s="20">
        <f t="shared" si="90"/>
        <v>23.409517659999999</v>
      </c>
      <c r="CL30" s="20">
        <f t="shared" si="90"/>
        <v>21.707583639999996</v>
      </c>
      <c r="CM30" s="20">
        <f t="shared" si="90"/>
        <v>10.489696</v>
      </c>
      <c r="CN30" s="20">
        <f t="shared" si="90"/>
        <v>12.273839250000002</v>
      </c>
      <c r="CO30" s="20">
        <f t="shared" si="90"/>
        <v>15.54718491</v>
      </c>
      <c r="CP30" s="20">
        <f t="shared" si="90"/>
        <v>17.46819056</v>
      </c>
      <c r="CQ30" s="20">
        <f t="shared" si="90"/>
        <v>12.651154750000002</v>
      </c>
      <c r="CR30" s="20">
        <f t="shared" si="90"/>
        <v>15.6717195</v>
      </c>
      <c r="CS30" s="20">
        <f t="shared" si="90"/>
        <v>22.362324670000003</v>
      </c>
      <c r="CT30" s="20">
        <f t="shared" si="90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1">+CX31</f>
        <v>25.4640095</v>
      </c>
      <c r="CY30" s="20">
        <f t="shared" si="91"/>
        <v>10.084169260000001</v>
      </c>
      <c r="CZ30" s="20">
        <f t="shared" si="91"/>
        <v>0.99248373000000001</v>
      </c>
      <c r="DA30" s="20">
        <f t="shared" si="91"/>
        <v>1.1575315899999998</v>
      </c>
      <c r="DB30" s="20">
        <f t="shared" si="91"/>
        <v>0.53632413000000001</v>
      </c>
      <c r="DC30" s="20">
        <f t="shared" si="91"/>
        <v>12.05482024</v>
      </c>
      <c r="DD30" s="20">
        <f t="shared" si="91"/>
        <v>11.621464420000001</v>
      </c>
      <c r="DE30" s="20">
        <f t="shared" si="91"/>
        <v>46.196651230000001</v>
      </c>
      <c r="DF30" s="20">
        <f t="shared" si="91"/>
        <v>45.207441370000005</v>
      </c>
      <c r="DG30" s="20">
        <f t="shared" si="91"/>
        <v>46.013665000000003</v>
      </c>
      <c r="DH30" s="20">
        <f t="shared" si="91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2">+DL31</f>
        <v>46.69369889</v>
      </c>
      <c r="DM30" s="20">
        <f t="shared" si="92"/>
        <v>95.946257779999996</v>
      </c>
      <c r="DN30" s="20">
        <f t="shared" si="92"/>
        <v>25.137417420000002</v>
      </c>
      <c r="DO30" s="20">
        <f t="shared" si="92"/>
        <v>41.680448519999999</v>
      </c>
      <c r="DP30" s="20">
        <f t="shared" si="92"/>
        <v>62.693770530000002</v>
      </c>
      <c r="DQ30" s="20">
        <f t="shared" si="92"/>
        <v>26.47010753</v>
      </c>
      <c r="DR30" s="20">
        <f t="shared" si="92"/>
        <v>13.925675879999998</v>
      </c>
      <c r="DS30" s="20">
        <f t="shared" si="92"/>
        <v>27.346034360000012</v>
      </c>
      <c r="DT30" s="20">
        <f t="shared" si="92"/>
        <v>22.704982610000002</v>
      </c>
      <c r="DU30" s="20">
        <f t="shared" si="92"/>
        <v>29.070602400000002</v>
      </c>
      <c r="DV30" s="20">
        <f t="shared" si="92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3">+DZ31</f>
        <v>23.317719929999999</v>
      </c>
      <c r="EA30" s="20">
        <f t="shared" si="93"/>
        <v>26.514658179999994</v>
      </c>
      <c r="EB30" s="20">
        <f t="shared" si="93"/>
        <v>15.74113816</v>
      </c>
      <c r="EC30" s="20">
        <f t="shared" si="93"/>
        <v>22.153528419999997</v>
      </c>
      <c r="ED30" s="20">
        <f t="shared" si="93"/>
        <v>28.696389800000002</v>
      </c>
      <c r="EE30" s="20">
        <f t="shared" si="93"/>
        <v>26.228393300000004</v>
      </c>
      <c r="EF30" s="20">
        <f t="shared" si="93"/>
        <v>23.387970760000002</v>
      </c>
      <c r="EG30" s="20">
        <f t="shared" si="93"/>
        <v>41.753352570000004</v>
      </c>
      <c r="EH30" s="20">
        <f t="shared" si="93"/>
        <v>22.848014239999998</v>
      </c>
      <c r="EI30" s="20">
        <f t="shared" si="93"/>
        <v>23.729449049999999</v>
      </c>
      <c r="EJ30" s="20">
        <f t="shared" si="93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4">+EN31</f>
        <v>36.97937743</v>
      </c>
      <c r="EO30" s="20">
        <f t="shared" si="94"/>
        <v>33.804965200000005</v>
      </c>
      <c r="EP30" s="20">
        <f t="shared" si="94"/>
        <v>17.74826135</v>
      </c>
      <c r="EQ30" s="20">
        <f t="shared" si="94"/>
        <v>24.764321549999998</v>
      </c>
      <c r="ER30" s="20">
        <f t="shared" si="94"/>
        <v>20.022057450000002</v>
      </c>
      <c r="ES30" s="20">
        <f t="shared" si="94"/>
        <v>29.67421766</v>
      </c>
      <c r="ET30" s="20">
        <f t="shared" si="94"/>
        <v>25.697625540000001</v>
      </c>
      <c r="EU30" s="20">
        <f t="shared" si="94"/>
        <v>18.254227400000001</v>
      </c>
      <c r="EV30" s="20">
        <f t="shared" si="94"/>
        <v>14.335446780000002</v>
      </c>
      <c r="EW30" s="20">
        <f t="shared" si="94"/>
        <v>22.559948979999998</v>
      </c>
      <c r="EX30" s="20">
        <f t="shared" si="94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95">+FB31</f>
        <v>18.24949801</v>
      </c>
      <c r="FC30" s="20">
        <f t="shared" si="95"/>
        <v>27.436865409999999</v>
      </c>
      <c r="FD30" s="20">
        <f t="shared" si="95"/>
        <v>51.321893530000004</v>
      </c>
      <c r="FE30" s="20">
        <f t="shared" si="95"/>
        <v>22.31659784</v>
      </c>
      <c r="FF30" s="20">
        <f t="shared" si="95"/>
        <v>25.245633710000003</v>
      </c>
      <c r="FG30" s="20">
        <f t="shared" si="95"/>
        <v>22.23545193</v>
      </c>
      <c r="FH30" s="20">
        <f t="shared" si="95"/>
        <v>20.475663509999997</v>
      </c>
      <c r="FI30" s="20">
        <f t="shared" si="95"/>
        <v>17.814643519999997</v>
      </c>
      <c r="FJ30" s="20">
        <f t="shared" si="95"/>
        <v>31.257064329999999</v>
      </c>
      <c r="FK30" s="20">
        <f t="shared" si="95"/>
        <v>14.19060661</v>
      </c>
      <c r="FL30" s="20">
        <f t="shared" si="95"/>
        <v>30.470298509999996</v>
      </c>
      <c r="FM30" s="20">
        <f t="shared" si="11"/>
        <v>309.52045958999997</v>
      </c>
    </row>
    <row r="31" spans="2:169" x14ac:dyDescent="0.25">
      <c r="B31" s="691" t="s">
        <v>691</v>
      </c>
      <c r="C31" s="15">
        <f>+[65]Desembolsos!S98</f>
        <v>5.5507148900000001</v>
      </c>
      <c r="D31" s="15">
        <f>+[65]Desembolsos!T98</f>
        <v>7.6082152199999999</v>
      </c>
      <c r="E31" s="15">
        <f>+[65]Desembolsos!U98</f>
        <v>5.6595372299999998</v>
      </c>
      <c r="F31" s="15">
        <f>+[65]Desembolsos!V98</f>
        <v>22.276979749999999</v>
      </c>
      <c r="G31" s="15">
        <f>+[65]Desembolsos!W98</f>
        <v>13.370742770000001</v>
      </c>
      <c r="H31" s="15">
        <f>+[65]Desembolsos!X98</f>
        <v>12.091551429999999</v>
      </c>
      <c r="I31" s="15">
        <f>+[65]Desembolsos!Y98</f>
        <v>16.211142059999997</v>
      </c>
      <c r="J31" s="15">
        <f>+[65]Desembolsos!Z98</f>
        <v>23.105805289999999</v>
      </c>
      <c r="K31" s="15">
        <f>+[65]Desembolsos!AA98</f>
        <v>16.824266360000003</v>
      </c>
      <c r="L31" s="15">
        <f>+[65]Desembolsos!AB98</f>
        <v>20.700121630000002</v>
      </c>
      <c r="M31" s="15">
        <f>+[65]Desembolsos!AC98</f>
        <v>17.412560109999998</v>
      </c>
      <c r="N31" s="15">
        <f>+[65]Desembolsos!AD98</f>
        <v>27.311190620000001</v>
      </c>
      <c r="O31" s="15">
        <f t="shared" si="0"/>
        <v>188.12282735999997</v>
      </c>
      <c r="P31" s="16"/>
      <c r="Q31" s="15">
        <f>+[65]Desembolsos!AE98</f>
        <v>13.364086589999999</v>
      </c>
      <c r="R31" s="15">
        <f>+[65]Desembolsos!AF98</f>
        <v>8.5082825699999987</v>
      </c>
      <c r="S31" s="15">
        <f>+[65]Desembolsos!AG98</f>
        <v>9.7379572400000001</v>
      </c>
      <c r="T31" s="15">
        <f>+[65]Desembolsos!AH98</f>
        <v>8.7630396600000005</v>
      </c>
      <c r="U31" s="15">
        <f>+[65]Desembolsos!AI98</f>
        <v>16.177798370000001</v>
      </c>
      <c r="V31" s="15">
        <f>+[65]Desembolsos!AJ98</f>
        <v>10.666581310000002</v>
      </c>
      <c r="W31" s="15">
        <f>+[65]Desembolsos!AK98</f>
        <v>18.408572660000001</v>
      </c>
      <c r="X31" s="15">
        <f>+[65]Desembolsos!AL98</f>
        <v>12.452937820000001</v>
      </c>
      <c r="Y31" s="15">
        <f>+[65]Desembolsos!AM98</f>
        <v>25.748133639999999</v>
      </c>
      <c r="Z31" s="15">
        <f>+[65]Desembolsos!AN98</f>
        <v>30.555768060000002</v>
      </c>
      <c r="AA31" s="15">
        <f>+[65]Desembolsos!AO98</f>
        <v>56.478655369999998</v>
      </c>
      <c r="AB31" s="15">
        <f>+[65]Desembolsos!AP98</f>
        <v>64.921976950000001</v>
      </c>
      <c r="AC31" s="15">
        <f t="shared" si="1"/>
        <v>275.78379023999997</v>
      </c>
      <c r="AD31" s="16"/>
      <c r="AE31" s="15">
        <f>+[65]Desembolsos!AQ98</f>
        <v>13.98097267</v>
      </c>
      <c r="AF31" s="15">
        <f>+[65]Desembolsos!AR98</f>
        <v>20.1422174</v>
      </c>
      <c r="AG31" s="15">
        <f>+[65]Desembolsos!AS98</f>
        <v>12.540757229999999</v>
      </c>
      <c r="AH31" s="15">
        <f>+[65]Desembolsos!AT98</f>
        <v>14.287242979999998</v>
      </c>
      <c r="AI31" s="15">
        <f>+[65]Desembolsos!AU98</f>
        <v>18.938540720000002</v>
      </c>
      <c r="AJ31" s="15">
        <f>+[65]Desembolsos!AV98</f>
        <v>14.09442402</v>
      </c>
      <c r="AK31" s="15">
        <f>+[65]Desembolsos!AW98</f>
        <v>19.030772610000003</v>
      </c>
      <c r="AL31" s="15">
        <f>+[65]Desembolsos!AX98</f>
        <v>23.220054579999996</v>
      </c>
      <c r="AM31" s="15">
        <f>+[65]Desembolsos!AY98</f>
        <v>16.261045020000001</v>
      </c>
      <c r="AN31" s="15">
        <f>+[65]Desembolsos!AZ98</f>
        <v>18.215480019999998</v>
      </c>
      <c r="AO31" s="15">
        <f>+[65]Desembolsos!BA98</f>
        <v>21.059187850000001</v>
      </c>
      <c r="AP31" s="15">
        <f>+[65]Desembolsos!BB98</f>
        <v>35.895459770000002</v>
      </c>
      <c r="AQ31" s="15">
        <f t="shared" si="2"/>
        <v>227.66615487000001</v>
      </c>
      <c r="AR31" s="16"/>
      <c r="AS31" s="15">
        <f>+[65]Desembolsos!BC98</f>
        <v>13.519733459999999</v>
      </c>
      <c r="AT31" s="15">
        <f>+[65]Desembolsos!BD98</f>
        <v>19.749303470000001</v>
      </c>
      <c r="AU31" s="15">
        <f>+[65]Desembolsos!BE98</f>
        <v>18.914038100000003</v>
      </c>
      <c r="AV31" s="15">
        <f>+[65]Desembolsos!BF98</f>
        <v>33.594811460000003</v>
      </c>
      <c r="AW31" s="15">
        <f>+[65]Desembolsos!BG98</f>
        <v>28.461151310000002</v>
      </c>
      <c r="AX31" s="15">
        <f>+[65]Desembolsos!BH98</f>
        <v>27.624710179999994</v>
      </c>
      <c r="AY31" s="15">
        <f>+[65]Desembolsos!BI98</f>
        <v>26.79032316</v>
      </c>
      <c r="AZ31" s="15">
        <f>+[65]Desembolsos!BJ98</f>
        <v>27.403391430000003</v>
      </c>
      <c r="BA31" s="15">
        <f>+[65]Desembolsos!BK98</f>
        <v>28.173193509999997</v>
      </c>
      <c r="BB31" s="15">
        <f>+[65]Desembolsos!BL98</f>
        <v>26.134556580000002</v>
      </c>
      <c r="BC31" s="15">
        <f>+[65]Desembolsos!BM98</f>
        <v>26.606521330000003</v>
      </c>
      <c r="BD31" s="15">
        <f>+[65]Desembolsos!BN98</f>
        <v>64.607555989999994</v>
      </c>
      <c r="BE31" s="15">
        <f t="shared" si="3"/>
        <v>341.57928998</v>
      </c>
      <c r="BF31" s="16"/>
      <c r="BG31" s="15">
        <f>+[65]Desembolsos!BO98</f>
        <v>8.3970244100000002</v>
      </c>
      <c r="BH31" s="15">
        <f>+[65]Desembolsos!BP98</f>
        <v>10.546267820000001</v>
      </c>
      <c r="BI31" s="15">
        <f>+[65]Desembolsos!BQ98</f>
        <v>20.976857949999999</v>
      </c>
      <c r="BJ31" s="15">
        <f>+[65]Desembolsos!BR98</f>
        <v>15.36336644</v>
      </c>
      <c r="BK31" s="15">
        <f>+[65]Desembolsos!BS98</f>
        <v>12.08286556</v>
      </c>
      <c r="BL31" s="15">
        <f>+[65]Desembolsos!BT98</f>
        <v>18.257186300000001</v>
      </c>
      <c r="BM31" s="15">
        <f>+[65]Desembolsos!BU98</f>
        <v>12.760282009999999</v>
      </c>
      <c r="BN31" s="15">
        <f>+[65]Desembolsos!BV98</f>
        <v>15.789528649999998</v>
      </c>
      <c r="BO31" s="15">
        <f>+[65]Desembolsos!BW98</f>
        <v>25.700770609999999</v>
      </c>
      <c r="BP31" s="15">
        <f>+[65]Desembolsos!BX98</f>
        <v>24.705543210000002</v>
      </c>
      <c r="BQ31" s="15">
        <f>+[65]Desembolsos!BY98</f>
        <v>27.558129610000002</v>
      </c>
      <c r="BR31" s="15">
        <f>+[65]Desembolsos!BZ98</f>
        <v>52.104181379999993</v>
      </c>
      <c r="BS31" s="15">
        <f t="shared" si="4"/>
        <v>244.24200395</v>
      </c>
      <c r="BT31" s="16"/>
      <c r="BU31" s="15">
        <f>+[65]Desembolsos!CA98</f>
        <v>10.26622143</v>
      </c>
      <c r="BV31" s="15">
        <f>+[65]Desembolsos!CB98</f>
        <v>5.8143633600000006</v>
      </c>
      <c r="BW31" s="15">
        <f>+[65]Desembolsos!CC98</f>
        <v>20.39097872</v>
      </c>
      <c r="BX31" s="15">
        <f>+[65]Desembolsos!CD98</f>
        <v>15.74661901</v>
      </c>
      <c r="BY31" s="15">
        <f>+[65]Desembolsos!CE98</f>
        <v>14.12727887</v>
      </c>
      <c r="BZ31" s="15">
        <f>+[65]Desembolsos!CF98</f>
        <v>13.29381463</v>
      </c>
      <c r="CA31" s="15">
        <f>+[65]Desembolsos!CG98</f>
        <v>18.595190719999998</v>
      </c>
      <c r="CB31" s="15">
        <f>+[65]Desembolsos!CH98</f>
        <v>21.1018668</v>
      </c>
      <c r="CC31" s="15">
        <f>+[65]Desembolsos!CI98</f>
        <v>23.641603189999998</v>
      </c>
      <c r="CD31" s="15">
        <f>+[65]Desembolsos!CJ98</f>
        <v>18.51755455</v>
      </c>
      <c r="CE31" s="15">
        <f>+[65]Desembolsos!CK98</f>
        <v>17.337887970000001</v>
      </c>
      <c r="CF31" s="15">
        <f>+[65]Desembolsos!CL98</f>
        <v>72.853246660000011</v>
      </c>
      <c r="CG31" s="15">
        <f t="shared" si="5"/>
        <v>251.68662590999998</v>
      </c>
      <c r="CH31" s="16"/>
      <c r="CI31" s="15">
        <f>+[65]Desembolsos!CM98</f>
        <v>14.869514410000001</v>
      </c>
      <c r="CJ31" s="15">
        <f>+[65]Desembolsos!CN98</f>
        <v>9.1002779899999986</v>
      </c>
      <c r="CK31" s="15">
        <f>+[65]Desembolsos!CO98</f>
        <v>23.409517659999999</v>
      </c>
      <c r="CL31" s="15">
        <f>+[65]Desembolsos!CP98</f>
        <v>21.707583639999996</v>
      </c>
      <c r="CM31" s="15">
        <f>+[65]Desembolsos!CQ98</f>
        <v>10.489696</v>
      </c>
      <c r="CN31" s="15">
        <f>+[65]Desembolsos!CR98</f>
        <v>12.273839250000002</v>
      </c>
      <c r="CO31" s="15">
        <f>+[65]Desembolsos!CS98</f>
        <v>15.54718491</v>
      </c>
      <c r="CP31" s="15">
        <f>+[65]Desembolsos!CT98</f>
        <v>17.46819056</v>
      </c>
      <c r="CQ31" s="15">
        <f>+[65]Desembolsos!CU98</f>
        <v>12.651154750000002</v>
      </c>
      <c r="CR31" s="15">
        <f>+[65]Desembolsos!CV98</f>
        <v>15.6717195</v>
      </c>
      <c r="CS31" s="15">
        <f>+[65]Desembolsos!CW98</f>
        <v>22.362324670000003</v>
      </c>
      <c r="CT31" s="15">
        <f>+[65]Desembolsos!CX98</f>
        <v>117.64298144999999</v>
      </c>
      <c r="CU31" s="15">
        <f t="shared" si="6"/>
        <v>293.19398478999994</v>
      </c>
      <c r="CV31" s="16"/>
      <c r="CW31" s="15">
        <f>+[65]Desembolsos!CY98</f>
        <v>11.721771079999998</v>
      </c>
      <c r="CX31" s="15">
        <f>+[65]Desembolsos!CZ98</f>
        <v>25.4640095</v>
      </c>
      <c r="CY31" s="15">
        <f>+[65]Desembolsos!DA98</f>
        <v>10.084169260000001</v>
      </c>
      <c r="CZ31" s="15">
        <f>+[65]Desembolsos!DB98</f>
        <v>0.99248373000000001</v>
      </c>
      <c r="DA31" s="15">
        <f>+[65]Desembolsos!DC98</f>
        <v>1.1575315899999998</v>
      </c>
      <c r="DB31" s="15">
        <f>+[65]Desembolsos!DD98</f>
        <v>0.53632413000000001</v>
      </c>
      <c r="DC31" s="15">
        <f>+[65]Desembolsos!DE98</f>
        <v>12.05482024</v>
      </c>
      <c r="DD31" s="15">
        <f>+[65]Desembolsos!DF98</f>
        <v>11.621464420000001</v>
      </c>
      <c r="DE31" s="15">
        <f>+[65]Desembolsos!DG98</f>
        <v>46.196651230000001</v>
      </c>
      <c r="DF31" s="15">
        <f>+[65]Desembolsos!DH98</f>
        <v>45.207441370000005</v>
      </c>
      <c r="DG31" s="15">
        <f>+[65]Desembolsos!DI98</f>
        <v>46.013665000000003</v>
      </c>
      <c r="DH31" s="15">
        <f>+[65]Desembolsos!DJ98</f>
        <v>93.360700099999988</v>
      </c>
      <c r="DI31" s="15">
        <f t="shared" si="7"/>
        <v>304.41103164999998</v>
      </c>
      <c r="DJ31" s="16"/>
      <c r="DK31" s="15">
        <f>+[65]Desembolsos!DK98</f>
        <v>25.980013679999999</v>
      </c>
      <c r="DL31" s="15">
        <f>+[65]Desembolsos!DL98</f>
        <v>46.69369889</v>
      </c>
      <c r="DM31" s="15">
        <f>+[65]Desembolsos!DM98</f>
        <v>95.946257779999996</v>
      </c>
      <c r="DN31" s="15">
        <f>+[65]Desembolsos!DN98</f>
        <v>25.137417420000002</v>
      </c>
      <c r="DO31" s="15">
        <f>+[65]Desembolsos!DO98</f>
        <v>41.680448519999999</v>
      </c>
      <c r="DP31" s="15">
        <f>+[65]Desembolsos!DP98</f>
        <v>62.693770530000002</v>
      </c>
      <c r="DQ31" s="15">
        <f>+[65]Desembolsos!DQ98</f>
        <v>26.47010753</v>
      </c>
      <c r="DR31" s="15">
        <f>+[65]Desembolsos!DR98</f>
        <v>13.925675879999998</v>
      </c>
      <c r="DS31" s="15">
        <f>+[65]Desembolsos!DS98</f>
        <v>27.346034360000012</v>
      </c>
      <c r="DT31" s="15">
        <f>+[65]Desembolsos!DT98</f>
        <v>22.704982610000002</v>
      </c>
      <c r="DU31" s="15">
        <f>+[65]Desembolsos!DU98</f>
        <v>29.070602400000002</v>
      </c>
      <c r="DV31" s="15">
        <f>+[65]Desembolsos!DV98</f>
        <v>38.17867768</v>
      </c>
      <c r="DW31" s="15">
        <f t="shared" si="8"/>
        <v>455.82768728000002</v>
      </c>
      <c r="DX31" s="16"/>
      <c r="DY31" s="15">
        <f>+[65]Desembolsos!DW98</f>
        <v>14.15756419</v>
      </c>
      <c r="DZ31" s="15">
        <f>+[65]Desembolsos!DX98</f>
        <v>23.317719929999999</v>
      </c>
      <c r="EA31" s="15">
        <f>+[65]Desembolsos!DY98</f>
        <v>26.514658179999994</v>
      </c>
      <c r="EB31" s="15">
        <f>+[65]Desembolsos!DZ98</f>
        <v>15.74113816</v>
      </c>
      <c r="EC31" s="15">
        <f>+[65]Desembolsos!EA98</f>
        <v>22.153528419999997</v>
      </c>
      <c r="ED31" s="15">
        <f>+[65]Desembolsos!EB98</f>
        <v>28.696389800000002</v>
      </c>
      <c r="EE31" s="15">
        <f>+[65]Desembolsos!EC98</f>
        <v>26.228393300000004</v>
      </c>
      <c r="EF31" s="15">
        <f>+[65]Desembolsos!ED98</f>
        <v>23.387970760000002</v>
      </c>
      <c r="EG31" s="15">
        <f>+[65]Desembolsos!EE98</f>
        <v>41.753352570000004</v>
      </c>
      <c r="EH31" s="15">
        <f>+[65]Desembolsos!EF98</f>
        <v>22.848014239999998</v>
      </c>
      <c r="EI31" s="15">
        <f>+[65]Desembolsos!EG98</f>
        <v>23.729449049999999</v>
      </c>
      <c r="EJ31" s="15">
        <f>+[65]Desembolsos!EH98</f>
        <v>46.196279090000004</v>
      </c>
      <c r="EK31" s="15">
        <f t="shared" si="9"/>
        <v>314.72445769000001</v>
      </c>
      <c r="EL31" s="16"/>
      <c r="EM31" s="15">
        <f>+[65]Desembolsos!EI98</f>
        <v>49.837005729999994</v>
      </c>
      <c r="EN31" s="15">
        <f>+[65]Desembolsos!EJ98</f>
        <v>36.97937743</v>
      </c>
      <c r="EO31" s="15">
        <f>+[65]Desembolsos!EK98</f>
        <v>33.804965200000005</v>
      </c>
      <c r="EP31" s="15">
        <f>+[65]Desembolsos!EL98</f>
        <v>17.74826135</v>
      </c>
      <c r="EQ31" s="15">
        <f>+[65]Desembolsos!EM98</f>
        <v>24.764321549999998</v>
      </c>
      <c r="ER31" s="15">
        <f>+[65]Desembolsos!EN98</f>
        <v>20.022057450000002</v>
      </c>
      <c r="ES31" s="15">
        <f>+[65]Desembolsos!EO98</f>
        <v>29.67421766</v>
      </c>
      <c r="ET31" s="15">
        <f>+[65]Desembolsos!EP98</f>
        <v>25.697625540000001</v>
      </c>
      <c r="EU31" s="15">
        <f>+[65]Desembolsos!EQ98</f>
        <v>18.254227400000001</v>
      </c>
      <c r="EV31" s="15">
        <f>+[65]Desembolsos!ER98</f>
        <v>14.335446780000002</v>
      </c>
      <c r="EW31" s="15">
        <f>+[65]Desembolsos!ES98</f>
        <v>22.559948979999998</v>
      </c>
      <c r="EX31" s="15">
        <f>+[65]Desembolsos!ET98</f>
        <v>15.651835230000001</v>
      </c>
      <c r="EY31" s="15">
        <f t="shared" si="10"/>
        <v>309.32929030000003</v>
      </c>
      <c r="EZ31" s="16"/>
      <c r="FA31" s="15">
        <f>+[65]Desembolsos!EU98</f>
        <v>28.50624268</v>
      </c>
      <c r="FB31" s="15">
        <f>+[65]Desembolsos!EV98</f>
        <v>18.24949801</v>
      </c>
      <c r="FC31" s="15">
        <f>+[65]Desembolsos!EW98</f>
        <v>27.436865409999999</v>
      </c>
      <c r="FD31" s="15">
        <f>+[65]Desembolsos!EX98</f>
        <v>51.321893530000004</v>
      </c>
      <c r="FE31" s="15">
        <f>+[65]Desembolsos!EY98</f>
        <v>22.31659784</v>
      </c>
      <c r="FF31" s="15">
        <f>+[65]Desembolsos!EZ98</f>
        <v>25.245633710000003</v>
      </c>
      <c r="FG31" s="15">
        <f>+[65]Desembolsos!FA98</f>
        <v>22.23545193</v>
      </c>
      <c r="FH31" s="15">
        <f>+[65]Desembolsos!FB98</f>
        <v>20.475663509999997</v>
      </c>
      <c r="FI31" s="15">
        <f>+[65]Desembolsos!FC98</f>
        <v>17.814643519999997</v>
      </c>
      <c r="FJ31" s="15">
        <f>+[65]Desembolsos!FD98</f>
        <v>31.257064329999999</v>
      </c>
      <c r="FK31" s="15">
        <f>+[65]Desembolsos!FE98</f>
        <v>14.19060661</v>
      </c>
      <c r="FL31" s="15">
        <f>+[65]Desembolsos!FF98</f>
        <v>30.470298509999996</v>
      </c>
      <c r="FM31" s="15">
        <f t="shared" si="11"/>
        <v>309.52045958999997</v>
      </c>
    </row>
    <row r="32" spans="2:169" ht="15.75" x14ac:dyDescent="0.25">
      <c r="B32" s="690" t="s">
        <v>40</v>
      </c>
      <c r="C32" s="20">
        <f>+C33+C38+C39+C35</f>
        <v>-122.01329572919987</v>
      </c>
      <c r="D32" s="20">
        <f t="shared" ref="D32" si="96">+D33+D38+D39+D35</f>
        <v>7.4232420891994959</v>
      </c>
      <c r="E32" s="20">
        <f t="shared" ref="E32" si="97">+E33+E38+E39+E35</f>
        <v>31.286064320000285</v>
      </c>
      <c r="F32" s="20">
        <f t="shared" ref="F32" si="98">+F33+F38+F39+F35</f>
        <v>47.0123213299998</v>
      </c>
      <c r="G32" s="20">
        <f t="shared" ref="G32" si="99">+G33+G38+G39+G35</f>
        <v>-7.8155734799998129</v>
      </c>
      <c r="H32" s="20">
        <f t="shared" ref="H32" si="100">+H33+H38+H39+H35</f>
        <v>-37.967894019999569</v>
      </c>
      <c r="I32" s="20">
        <f t="shared" ref="I32" si="101">+I33+I38+I39+I35</f>
        <v>-14.135094030000067</v>
      </c>
      <c r="J32" s="20">
        <f t="shared" ref="J32" si="102">+J33+J38+J39+J35</f>
        <v>-2.9445746100003793</v>
      </c>
      <c r="K32" s="20">
        <f t="shared" ref="K32" si="103">+K33+K38+K39+K35</f>
        <v>-80.254098819999768</v>
      </c>
      <c r="L32" s="20">
        <f t="shared" ref="L32" si="104">+L33+L38+L39+L35</f>
        <v>2.7813042617994306</v>
      </c>
      <c r="M32" s="20">
        <f t="shared" ref="M32" si="105">+M33+M38+M39+M35</f>
        <v>48.568886712499406</v>
      </c>
      <c r="N32" s="20">
        <f t="shared" ref="N32" si="106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7">+R33+R38+R39+R35</f>
        <v>14.876469009999894</v>
      </c>
      <c r="S32" s="20">
        <f t="shared" ref="S32" si="108">+S33+S38+S39+S35</f>
        <v>-10.501003729999981</v>
      </c>
      <c r="T32" s="20">
        <f t="shared" ref="T32" si="109">+T33+T38+T39+T35</f>
        <v>-17.138383263800097</v>
      </c>
      <c r="U32" s="20">
        <f t="shared" ref="U32" si="110">+U33+U38+U39+U35</f>
        <v>-5.3741388299999908</v>
      </c>
      <c r="V32" s="20">
        <f t="shared" ref="V32" si="111">+V33+V38+V39+V35</f>
        <v>95.815622033999233</v>
      </c>
      <c r="W32" s="20">
        <f t="shared" ref="W32" si="112">+W33+W38+W39+W35</f>
        <v>-77.537608899998943</v>
      </c>
      <c r="X32" s="20">
        <f t="shared" ref="X32" si="113">+X33+X38+X39+X35</f>
        <v>-16.490954850000257</v>
      </c>
      <c r="Y32" s="20">
        <f t="shared" ref="Y32" si="114">+Y33+Y38+Y39+Y35</f>
        <v>4.1352877500000673</v>
      </c>
      <c r="Z32" s="20">
        <f t="shared" ref="Z32" si="115">+Z33+Z38+Z39+Z35</f>
        <v>-26.095063979000997</v>
      </c>
      <c r="AA32" s="20">
        <f t="shared" ref="AA32" si="116">+AA33+AA38+AA39+AA35</f>
        <v>1.5013283800015067</v>
      </c>
      <c r="AB32" s="20">
        <f t="shared" ref="AB32" si="117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8">+AF33+AF38+AF39+AF35</f>
        <v>-21.938869839999953</v>
      </c>
      <c r="AG32" s="20">
        <f t="shared" ref="AG32" si="119">+AG33+AG38+AG39+AG35</f>
        <v>-213.47281488999988</v>
      </c>
      <c r="AH32" s="20">
        <f t="shared" ref="AH32" si="120">+AH33+AH38+AH39+AH35</f>
        <v>62.986119240000569</v>
      </c>
      <c r="AI32" s="20">
        <f t="shared" ref="AI32" si="121">+AI33+AI38+AI39+AI35</f>
        <v>-40.993414270000088</v>
      </c>
      <c r="AJ32" s="20">
        <f t="shared" ref="AJ32" si="122">+AJ33+AJ38+AJ39+AJ35</f>
        <v>-11.557595540000147</v>
      </c>
      <c r="AK32" s="20">
        <f t="shared" ref="AK32" si="123">+AK33+AK38+AK39+AK35</f>
        <v>-109.24104052000025</v>
      </c>
      <c r="AL32" s="20">
        <f t="shared" ref="AL32" si="124">+AL33+AL38+AL39+AL35</f>
        <v>169.11657082000073</v>
      </c>
      <c r="AM32" s="20">
        <f t="shared" ref="AM32" si="125">+AM33+AM38+AM39+AM35</f>
        <v>-72.559384420000697</v>
      </c>
      <c r="AN32" s="20">
        <f t="shared" ref="AN32" si="126">+AN33+AN38+AN39+AN35</f>
        <v>-36.6397123699996</v>
      </c>
      <c r="AO32" s="20">
        <f t="shared" ref="AO32" si="127">+AO33+AO38+AO39+AO35</f>
        <v>13.712629829999347</v>
      </c>
      <c r="AP32" s="20">
        <f t="shared" ref="AP32" si="128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9">+AT33+AT38+AT39+AT35</f>
        <v>266.74025158999996</v>
      </c>
      <c r="AU32" s="20">
        <f t="shared" ref="AU32" si="130">+AU33+AU38+AU39+AU35</f>
        <v>-92.502651279999682</v>
      </c>
      <c r="AV32" s="20">
        <f t="shared" ref="AV32" si="131">+AV33+AV38+AV39+AV35</f>
        <v>-67.667235640000001</v>
      </c>
      <c r="AW32" s="20">
        <f t="shared" ref="AW32" si="132">+AW33+AW38+AW39+AW35</f>
        <v>-17.419662419999916</v>
      </c>
      <c r="AX32" s="20">
        <f t="shared" ref="AX32" si="133">+AX33+AX38+AX39+AX35</f>
        <v>-15.698931590001285</v>
      </c>
      <c r="AY32" s="20">
        <f t="shared" ref="AY32" si="134">+AY33+AY38+AY39+AY35</f>
        <v>-0.5540361799995619</v>
      </c>
      <c r="AZ32" s="20">
        <f t="shared" ref="AZ32" si="135">+AZ33+AZ38+AZ39+AZ35</f>
        <v>24.138302660000157</v>
      </c>
      <c r="BA32" s="20">
        <f t="shared" ref="BA32" si="136">+BA33+BA38+BA39+BA35</f>
        <v>-1.5135633299990947</v>
      </c>
      <c r="BB32" s="20">
        <f t="shared" ref="BB32" si="137">+BB33+BB38+BB39+BB35</f>
        <v>41.296647919999693</v>
      </c>
      <c r="BC32" s="20">
        <f t="shared" ref="BC32" si="138">+BC33+BC38+BC39+BC35</f>
        <v>53.17751473000061</v>
      </c>
      <c r="BD32" s="20">
        <f t="shared" ref="BD32" si="139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0">+BH33+BH38+BH39+BH35</f>
        <v>-123.53643204999946</v>
      </c>
      <c r="BI32" s="20">
        <f t="shared" ref="BI32" si="141">+BI33+BI38+BI39+BI35</f>
        <v>-43.008640510000035</v>
      </c>
      <c r="BJ32" s="20">
        <f t="shared" ref="BJ32" si="142">+BJ33+BJ38+BJ39+BJ35</f>
        <v>-9.2927700004175051E-3</v>
      </c>
      <c r="BK32" s="20">
        <f t="shared" ref="BK32" si="143">+BK33+BK38+BK39+BK35</f>
        <v>-9.7057541799997509</v>
      </c>
      <c r="BL32" s="20">
        <f t="shared" ref="BL32" si="144">+BL33+BL38+BL39+BL35</f>
        <v>-59.579330340000212</v>
      </c>
      <c r="BM32" s="20">
        <f t="shared" ref="BM32" si="145">+BM33+BM38+BM39+BM35</f>
        <v>-39.710372320000189</v>
      </c>
      <c r="BN32" s="20">
        <f t="shared" ref="BN32" si="146">+BN33+BN38+BN39+BN35</f>
        <v>-11.79093531999942</v>
      </c>
      <c r="BO32" s="20">
        <f t="shared" ref="BO32" si="147">+BO33+BO38+BO39+BO35</f>
        <v>-70.859365370000702</v>
      </c>
      <c r="BP32" s="20">
        <f t="shared" ref="BP32" si="148">+BP33+BP38+BP39+BP35</f>
        <v>17.361115889999081</v>
      </c>
      <c r="BQ32" s="20">
        <f t="shared" ref="BQ32" si="149">+BQ33+BQ38+BQ39+BQ35</f>
        <v>35.378199310001001</v>
      </c>
      <c r="BR32" s="20">
        <f t="shared" ref="BR32" si="150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1">+BV33+BV38+BV39+BV35</f>
        <v>14.828506820000108</v>
      </c>
      <c r="BW32" s="20">
        <f t="shared" ref="BW32" si="152">+BW33+BW38+BW39+BW35</f>
        <v>-169.92933360000069</v>
      </c>
      <c r="BX32" s="20">
        <f t="shared" ref="BX32" si="153">+BX33+BX38+BX39+BX35</f>
        <v>-88.318774409999079</v>
      </c>
      <c r="BY32" s="20">
        <f t="shared" ref="BY32" si="154">+BY33+BY38+BY39+BY35</f>
        <v>-87.40265385700053</v>
      </c>
      <c r="BZ32" s="20">
        <f t="shared" ref="BZ32" si="155">+BZ33+BZ38+BZ39+BZ35</f>
        <v>28.094431025999864</v>
      </c>
      <c r="CA32" s="20">
        <f t="shared" ref="CA32" si="156">+CA33+CA38+CA39+CA35</f>
        <v>122.47610941300083</v>
      </c>
      <c r="CB32" s="20">
        <f t="shared" ref="CB32" si="157">+CB33+CB38+CB39+CB35</f>
        <v>-26.775783549998909</v>
      </c>
      <c r="CC32" s="20">
        <f t="shared" ref="CC32" si="158">+CC33+CC38+CC39+CC35</f>
        <v>237.22945737999891</v>
      </c>
      <c r="CD32" s="20">
        <f t="shared" ref="CD32" si="159">+CD33+CD38+CD39+CD35</f>
        <v>-27.150076859998919</v>
      </c>
      <c r="CE32" s="20">
        <f t="shared" ref="CE32" si="160">+CE33+CE38+CE39+CE35</f>
        <v>-3.0091867600012847</v>
      </c>
      <c r="CF32" s="20">
        <f t="shared" ref="CF32" si="161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2">+CJ33+CJ38+CJ39+CJ35</f>
        <v>-10.159204929999859</v>
      </c>
      <c r="CK32" s="20">
        <f t="shared" ref="CK32" si="163">+CK33+CK38+CK39+CK35</f>
        <v>-27.847858410000029</v>
      </c>
      <c r="CL32" s="20">
        <f t="shared" ref="CL32" si="164">+CL33+CL38+CL39+CL35</f>
        <v>25.37781040999921</v>
      </c>
      <c r="CM32" s="20">
        <f t="shared" ref="CM32" si="165">+CM33+CM38+CM39+CM35</f>
        <v>29.673834300001111</v>
      </c>
      <c r="CN32" s="20">
        <f t="shared" ref="CN32" si="166">+CN33+CN38+CN39+CN35</f>
        <v>26.728054879999284</v>
      </c>
      <c r="CO32" s="20">
        <f t="shared" ref="CO32" si="167">+CO33+CO38+CO39+CO35</f>
        <v>80.606406923000122</v>
      </c>
      <c r="CP32" s="20">
        <f t="shared" ref="CP32" si="168">+CP33+CP38+CP39+CP35</f>
        <v>-96.840949570000447</v>
      </c>
      <c r="CQ32" s="20">
        <f t="shared" ref="CQ32" si="169">+CQ33+CQ38+CQ39+CQ35</f>
        <v>-215.71583707000025</v>
      </c>
      <c r="CR32" s="20">
        <f t="shared" ref="CR32" si="170">+CR33+CR38+CR39+CR35</f>
        <v>191.54956505200019</v>
      </c>
      <c r="CS32" s="20">
        <f t="shared" ref="CS32" si="171">+CS33+CS38+CS39+CS35</f>
        <v>107.64422997000023</v>
      </c>
      <c r="CT32" s="20">
        <f t="shared" ref="CT32" si="172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3">+CX33+CX38+CX39+CX35</f>
        <v>-100.51958138000016</v>
      </c>
      <c r="CY32" s="20">
        <f t="shared" ref="CY32" si="174">+CY33+CY38+CY39+CY35</f>
        <v>-90.764080449999696</v>
      </c>
      <c r="CZ32" s="20">
        <f t="shared" ref="CZ32" si="175">+CZ33+CZ38+CZ39+CZ35</f>
        <v>-22.798007169999696</v>
      </c>
      <c r="DA32" s="20">
        <f t="shared" ref="DA32" si="176">+DA33+DA38+DA39+DA35</f>
        <v>-579.15559945100051</v>
      </c>
      <c r="DB32" s="20">
        <f t="shared" ref="DB32" si="177">+DB33+DB38+DB39+DB35</f>
        <v>-34.159357559999442</v>
      </c>
      <c r="DC32" s="20">
        <f t="shared" ref="DC32" si="178">+DC33+DC38+DC39+DC35</f>
        <v>-3.5776243270004437</v>
      </c>
      <c r="DD32" s="20">
        <f t="shared" ref="DD32" si="179">+DD33+DD38+DD39+DD35</f>
        <v>-149.74090105999977</v>
      </c>
      <c r="DE32" s="20">
        <f t="shared" ref="DE32" si="180">+DE33+DE38+DE39+DE35</f>
        <v>61.612148400000443</v>
      </c>
      <c r="DF32" s="20">
        <f t="shared" ref="DF32" si="181">+DF33+DF38+DF39+DF35</f>
        <v>254.45678346000074</v>
      </c>
      <c r="DG32" s="20">
        <f t="shared" ref="DG32" si="182">+DG33+DG38+DG39+DG35</f>
        <v>6.9450694199976155</v>
      </c>
      <c r="DH32" s="20">
        <f t="shared" ref="DH32" si="183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4">+DL33+DL38+DL39+DL35</f>
        <v>-47.024620579999748</v>
      </c>
      <c r="DM32" s="20">
        <f t="shared" ref="DM32" si="185">+DM33+DM38+DM39+DM35</f>
        <v>165.90865391999881</v>
      </c>
      <c r="DN32" s="20">
        <f t="shared" ref="DN32" si="186">+DN33+DN38+DN39+DN35</f>
        <v>-30.1003078699989</v>
      </c>
      <c r="DO32" s="20">
        <f t="shared" ref="DO32" si="187">+DO33+DO38+DO39+DO35</f>
        <v>41.628650059999188</v>
      </c>
      <c r="DP32" s="20">
        <f t="shared" ref="DP32" si="188">+DP33+DP38+DP39+DP35</f>
        <v>-81.415873359999296</v>
      </c>
      <c r="DQ32" s="20">
        <f t="shared" ref="DQ32" si="189">+DQ33+DQ38+DQ39+DQ35</f>
        <v>-24.975602817001366</v>
      </c>
      <c r="DR32" s="20">
        <f t="shared" ref="DR32" si="190">+DR33+DR38+DR39+DR35</f>
        <v>-50.312020089999486</v>
      </c>
      <c r="DS32" s="20">
        <f t="shared" ref="DS32" si="191">+DS33+DS38+DS39+DS35</f>
        <v>174.78707954559991</v>
      </c>
      <c r="DT32" s="20">
        <f t="shared" ref="DT32" si="192">+DT33+DT38+DT39+DT35</f>
        <v>-192.32805536999621</v>
      </c>
      <c r="DU32" s="20">
        <f t="shared" ref="DU32" si="193">+DU33+DU38+DU39+DU35</f>
        <v>25.080005242000688</v>
      </c>
      <c r="DV32" s="20">
        <f t="shared" ref="DV32" si="194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5">+DZ33+DZ38+DZ39+DZ35</f>
        <v>-223.22748705499984</v>
      </c>
      <c r="EA32" s="20">
        <f t="shared" ref="EA32" si="196">+EA33+EA38+EA39+EA35</f>
        <v>-8.0591186999999671</v>
      </c>
      <c r="EB32" s="20">
        <f t="shared" ref="EB32" si="197">+EB33+EB38+EB39+EB35</f>
        <v>18.238107520000511</v>
      </c>
      <c r="EC32" s="20">
        <f t="shared" ref="EC32" si="198">+EC33+EC38+EC39+EC35</f>
        <v>186.85787696999981</v>
      </c>
      <c r="ED32" s="20">
        <f t="shared" ref="ED32" si="199">+ED33+ED38+ED39+ED35</f>
        <v>-229.29765705000042</v>
      </c>
      <c r="EE32" s="20">
        <f t="shared" ref="EE32" si="200">+EE33+EE38+EE39+EE35</f>
        <v>17.311734340000545</v>
      </c>
      <c r="EF32" s="20">
        <f t="shared" ref="EF32" si="201">+EF33+EF38+EF39+EF35</f>
        <v>-19.693109410002513</v>
      </c>
      <c r="EG32" s="20">
        <f t="shared" ref="EG32" si="202">+EG33+EG38+EG39+EG35</f>
        <v>-34.014280579997248</v>
      </c>
      <c r="EH32" s="20">
        <f t="shared" ref="EH32" si="203">+EH33+EH38+EH39+EH35</f>
        <v>-29.145123060001357</v>
      </c>
      <c r="EI32" s="20">
        <f t="shared" ref="EI32" si="204">+EI33+EI38+EI39+EI35</f>
        <v>34.934611140000328</v>
      </c>
      <c r="EJ32" s="20">
        <f t="shared" ref="EJ32" si="205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06">+EN33+EN38+EN39+EN35</f>
        <v>-379.13537173000003</v>
      </c>
      <c r="EO32" s="20">
        <f t="shared" ref="EO32" si="207">+EO33+EO38+EO39+EO35</f>
        <v>9.3091315700001864</v>
      </c>
      <c r="EP32" s="20">
        <f t="shared" ref="EP32" si="208">+EP33+EP38+EP39+EP35</f>
        <v>-47.811357090000712</v>
      </c>
      <c r="EQ32" s="20">
        <f t="shared" ref="EQ32" si="209">+EQ33+EQ38+EQ39+EQ35</f>
        <v>-8.0775375300001091</v>
      </c>
      <c r="ER32" s="20">
        <f t="shared" ref="ER32" si="210">+ER33+ER38+ER39+ER35</f>
        <v>-32.789724649999187</v>
      </c>
      <c r="ES32" s="20">
        <f t="shared" ref="ES32" si="211">+ES33+ES38+ES39+ES35</f>
        <v>-91.227545882011071</v>
      </c>
      <c r="ET32" s="20">
        <f t="shared" ref="ET32" si="212">+ET33+ET38+ET39+ET35</f>
        <v>123.40373399000963</v>
      </c>
      <c r="EU32" s="20">
        <f t="shared" ref="EU32" si="213">+EU33+EU38+EU39+EU35</f>
        <v>38.366322800000745</v>
      </c>
      <c r="EV32" s="20">
        <f t="shared" ref="EV32" si="214">+EV33+EV38+EV39+EV35</f>
        <v>-162.00360582000016</v>
      </c>
      <c r="EW32" s="20">
        <f t="shared" ref="EW32" si="215">+EW33+EW38+EW39+EW35</f>
        <v>-108.96173766333261</v>
      </c>
      <c r="EX32" s="20">
        <f t="shared" ref="EX32" si="216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17">+FB33+FB38+FB39+FB35</f>
        <v>46.385124859648862</v>
      </c>
      <c r="FC32" s="20">
        <f t="shared" si="217"/>
        <v>24.99135852123095</v>
      </c>
      <c r="FD32" s="20">
        <f t="shared" si="217"/>
        <v>80.871300079082403</v>
      </c>
      <c r="FE32" s="20">
        <f t="shared" si="217"/>
        <v>59.794340330657427</v>
      </c>
      <c r="FF32" s="20">
        <f t="shared" si="217"/>
        <v>19.482674324438168</v>
      </c>
      <c r="FG32" s="20">
        <f t="shared" si="217"/>
        <v>64.346050399179063</v>
      </c>
      <c r="FH32" s="20">
        <f t="shared" si="217"/>
        <v>11.286015785975934</v>
      </c>
      <c r="FI32" s="20">
        <f t="shared" si="217"/>
        <v>18.577337391590838</v>
      </c>
      <c r="FJ32" s="20">
        <f t="shared" si="217"/>
        <v>-26.716280629882402</v>
      </c>
      <c r="FK32" s="20">
        <f t="shared" si="217"/>
        <v>25.049356225957794</v>
      </c>
      <c r="FL32" s="20">
        <f t="shared" si="217"/>
        <v>-37.788486543528009</v>
      </c>
      <c r="FM32" s="20">
        <f t="shared" si="11"/>
        <v>233.07379168273525</v>
      </c>
    </row>
    <row r="33" spans="2:169" x14ac:dyDescent="0.25">
      <c r="B33" s="692" t="s">
        <v>99</v>
      </c>
      <c r="C33" s="15">
        <f>+C34-[65]mFlows!S42+[65]mFlows!S119+[65]mFlows!S88+[65]mFlows!S87</f>
        <v>-139.41003696416277</v>
      </c>
      <c r="D33" s="15">
        <f>+D34-[65]mFlows!T42+[65]mFlows!T119+[65]mFlows!T88+[65]mFlows!T87</f>
        <v>9.8032420891994914</v>
      </c>
      <c r="E33" s="15">
        <f>+E34-[65]mFlows!U42+[65]mFlows!U119+[65]mFlows!U88+[65]mFlows!U87</f>
        <v>27.696064320000289</v>
      </c>
      <c r="F33" s="15">
        <f>+F34-[65]mFlows!V42+[65]mFlows!V119+[65]mFlows!V88+[65]mFlows!V87</f>
        <v>57.802321329999799</v>
      </c>
      <c r="G33" s="15">
        <f>+G34-[65]mFlows!W42+[65]mFlows!W119+[65]mFlows!W88+[65]mFlows!W87</f>
        <v>-22.102939529999812</v>
      </c>
      <c r="H33" s="15">
        <f>+H34-[65]mFlows!X42+[65]mFlows!X119+[65]mFlows!X88+[65]mFlows!X87</f>
        <v>-37.967894019999569</v>
      </c>
      <c r="I33" s="15">
        <f>+I34-[65]mFlows!Y42+[65]mFlows!Y119+[65]mFlows!Y88+[65]mFlows!Y87</f>
        <v>-13.965094030000069</v>
      </c>
      <c r="J33" s="15">
        <f>+J34-[65]mFlows!Z42+[65]mFlows!Z119+[65]mFlows!Z88+[65]mFlows!Z87</f>
        <v>0.44542538999962145</v>
      </c>
      <c r="K33" s="15">
        <f>+K34-[65]mFlows!AA42+[65]mFlows!AA119+[65]mFlows!AA88+[65]mFlows!AA87</f>
        <v>-88.794098819999761</v>
      </c>
      <c r="L33" s="15">
        <f>+L34-[65]mFlows!AB42+[65]mFlows!AB119+[65]mFlows!AB88+[65]mFlows!AB87</f>
        <v>2.0413042617994286</v>
      </c>
      <c r="M33" s="15">
        <f>+M34-[65]mFlows!AC42+[65]mFlows!AC119+[65]mFlows!AC88+[65]mFlows!AC87</f>
        <v>52.04888671249941</v>
      </c>
      <c r="N33" s="15">
        <f>+N34-[65]mFlows!AD42+[65]mFlows!AD119+[65]mFlows!AD88+[65]mFlows!AD87</f>
        <v>74.623031720000427</v>
      </c>
      <c r="O33" s="15">
        <f t="shared" si="0"/>
        <v>-77.779787540663506</v>
      </c>
      <c r="P33" s="16"/>
      <c r="Q33" s="15">
        <f>+Q34-[65]mFlows!AE42+[65]mFlows!AE119+[65]mFlows!AE88+[65]mFlows!AE87</f>
        <v>-56.221421403799951</v>
      </c>
      <c r="R33" s="15">
        <f>+R34-[65]mFlows!AF42+[65]mFlows!AF119+[65]mFlows!AF88+[65]mFlows!AF87</f>
        <v>18.346469009999897</v>
      </c>
      <c r="S33" s="15">
        <f>+S34-[65]mFlows!AG42+[65]mFlows!AG119+[65]mFlows!AG88+[65]mFlows!AG87</f>
        <v>-11.961003729999982</v>
      </c>
      <c r="T33" s="15">
        <f>+T34-[65]mFlows!AH42+[65]mFlows!AH119+[65]mFlows!AH88+[65]mFlows!AH87</f>
        <v>-16.378383263800096</v>
      </c>
      <c r="U33" s="15">
        <f>+U34-[65]mFlows!AI42+[65]mFlows!AI119+[65]mFlows!AI88+[65]mFlows!AI87</f>
        <v>-1.4441388299999907</v>
      </c>
      <c r="V33" s="15">
        <f>+V34-[65]mFlows!AJ42+[65]mFlows!AJ119+[65]mFlows!AJ88+[65]mFlows!AJ87</f>
        <v>100.58562203399923</v>
      </c>
      <c r="W33" s="15">
        <f>+W34-[65]mFlows!AK42+[65]mFlows!AK119+[65]mFlows!AK88+[65]mFlows!AK87</f>
        <v>-86.557608899998939</v>
      </c>
      <c r="X33" s="15">
        <f>+X34-[65]mFlows!AL42+[65]mFlows!AL119+[65]mFlows!AL88+[65]mFlows!AL87</f>
        <v>-16.990954850000257</v>
      </c>
      <c r="Y33" s="15">
        <f>+Y34-[65]mFlows!AM42+[65]mFlows!AM119+[65]mFlows!AM88+[65]mFlows!AM87</f>
        <v>5.8952877500000653</v>
      </c>
      <c r="Z33" s="15">
        <f>+Z34-[65]mFlows!AN42+[65]mFlows!AN119+[65]mFlows!AN88+[65]mFlows!AN87</f>
        <v>-18.945063979000999</v>
      </c>
      <c r="AA33" s="15">
        <f>+AA34-[65]mFlows!AO42+[65]mFlows!AO119+[65]mFlows!AO88+[65]mFlows!AO87</f>
        <v>-10.13867161999849</v>
      </c>
      <c r="AB33" s="15">
        <f>+AB34-[65]mFlows!AP42+[65]mFlows!AP119+[65]mFlows!AP88+[65]mFlows!AP87</f>
        <v>98.25860987134979</v>
      </c>
      <c r="AC33" s="15">
        <f t="shared" si="1"/>
        <v>4.4487420887502651</v>
      </c>
      <c r="AD33" s="16"/>
      <c r="AE33" s="15">
        <f>+AE34-[65]mFlows!AQ42+[65]mFlows!AQ119+[65]mFlows!AQ88+[65]mFlows!AQ87</f>
        <v>-89.279969210000203</v>
      </c>
      <c r="AF33" s="15">
        <f>+AF34-[65]mFlows!AR42+[65]mFlows!AR119+[65]mFlows!AR88+[65]mFlows!AR87</f>
        <v>-74.188869839999953</v>
      </c>
      <c r="AG33" s="15">
        <f>+AG34-[65]mFlows!AS42+[65]mFlows!AS119+[65]mFlows!AS88+[65]mFlows!AS87</f>
        <v>-217.48281488999987</v>
      </c>
      <c r="AH33" s="15">
        <f>+AH34-[65]mFlows!AT42+[65]mFlows!AT119+[65]mFlows!AT88+[65]mFlows!AT87</f>
        <v>56.426119240000567</v>
      </c>
      <c r="AI33" s="15">
        <f>+AI34-[65]mFlows!AU42+[65]mFlows!AU119+[65]mFlows!AU88+[65]mFlows!AU87</f>
        <v>-35.163414270000082</v>
      </c>
      <c r="AJ33" s="15">
        <f>+AJ34-[65]mFlows!AV42+[65]mFlows!AV119+[65]mFlows!AV88+[65]mFlows!AV87</f>
        <v>-13.017595540000148</v>
      </c>
      <c r="AK33" s="15">
        <f>+AK34-[65]mFlows!AW42+[65]mFlows!AW119+[65]mFlows!AW88+[65]mFlows!AW87</f>
        <v>-103.11104052000026</v>
      </c>
      <c r="AL33" s="15">
        <f>+AL34-[65]mFlows!AX42+[65]mFlows!AX119+[65]mFlows!AX88+[65]mFlows!AX87</f>
        <v>167.30657082000073</v>
      </c>
      <c r="AM33" s="15">
        <f>+AM34-[65]mFlows!AY42+[65]mFlows!AY119+[65]mFlows!AY88+[65]mFlows!AY87</f>
        <v>-85.129384420000704</v>
      </c>
      <c r="AN33" s="15">
        <f>+AN34-[65]mFlows!AZ42+[65]mFlows!AZ119+[65]mFlows!AZ88+[65]mFlows!AZ87</f>
        <v>-43.619712369999604</v>
      </c>
      <c r="AO33" s="15">
        <f>+AO34-[65]mFlows!BA42+[65]mFlows!BA119+[65]mFlows!BA88+[65]mFlows!BA87</f>
        <v>18.842629829999346</v>
      </c>
      <c r="AP33" s="15">
        <f>+AP34-[65]mFlows!BB42+[65]mFlows!BB119+[65]mFlows!BB88+[65]mFlows!BB87</f>
        <v>-391.61671854676189</v>
      </c>
      <c r="AQ33" s="15">
        <f t="shared" si="2"/>
        <v>-810.03419971676203</v>
      </c>
      <c r="AR33" s="16"/>
      <c r="AS33" s="15">
        <f>+AS34-[65]mFlows!BC42+[65]mFlows!BC119+[65]mFlows!BC88+[65]mFlows!BC87</f>
        <v>35.201754740000219</v>
      </c>
      <c r="AT33" s="15">
        <f>+AT34-[65]mFlows!BD42+[65]mFlows!BD119+[65]mFlows!BD88+[65]mFlows!BD87</f>
        <v>224.45391825999997</v>
      </c>
      <c r="AU33" s="15">
        <f>+AU34-[65]mFlows!BE42+[65]mFlows!BE119+[65]mFlows!BE88+[65]mFlows!BE87</f>
        <v>-99.702651279999685</v>
      </c>
      <c r="AV33" s="15">
        <f>+AV34-[65]mFlows!BF42+[65]mFlows!BF119+[65]mFlows!BF88+[65]mFlows!BF87</f>
        <v>-66.687235639999997</v>
      </c>
      <c r="AW33" s="15">
        <f>+AW34-[65]mFlows!BG42+[65]mFlows!BG119+[65]mFlows!BG88+[65]mFlows!BG87</f>
        <v>-18.259662419999916</v>
      </c>
      <c r="AX33" s="15">
        <f>+AX34-[65]mFlows!BH42+[65]mFlows!BH119+[65]mFlows!BH88+[65]mFlows!BH87</f>
        <v>8.971068409998713</v>
      </c>
      <c r="AY33" s="15">
        <f>+AY34-[65]mFlows!BI42+[65]mFlows!BI119+[65]mFlows!BI88+[65]mFlows!BI87</f>
        <v>-8.0540361799995619</v>
      </c>
      <c r="AZ33" s="15">
        <f>+AZ34-[65]mFlows!BJ42+[65]mFlows!BJ119+[65]mFlows!BJ88+[65]mFlows!BJ87</f>
        <v>36.65830266000016</v>
      </c>
      <c r="BA33" s="15">
        <f>+BA34-[65]mFlows!BK42+[65]mFlows!BK119+[65]mFlows!BK88+[65]mFlows!BK87</f>
        <v>2.5964366700009047</v>
      </c>
      <c r="BB33" s="15">
        <f>+BB34-[65]mFlows!BL42+[65]mFlows!BL119+[65]mFlows!BL88+[65]mFlows!BL87</f>
        <v>28.006647919999693</v>
      </c>
      <c r="BC33" s="15">
        <f>+BC34-[65]mFlows!BM42+[65]mFlows!BM119+[65]mFlows!BM88+[65]mFlows!BM87</f>
        <v>44.717514730000609</v>
      </c>
      <c r="BD33" s="15">
        <f>+BD34-[65]mFlows!BN42+[65]mFlows!BN119+[65]mFlows!BN88+[65]mFlows!BN87</f>
        <v>-75.110378610000851</v>
      </c>
      <c r="BE33" s="15">
        <f t="shared" si="3"/>
        <v>112.79167926000028</v>
      </c>
      <c r="BF33" s="16"/>
      <c r="BG33" s="15">
        <f>+BG34-[65]mFlows!BO42+[65]mFlows!BO119+[65]mFlows!BO88+[65]mFlows!BO87</f>
        <v>163.54314016999945</v>
      </c>
      <c r="BH33" s="15">
        <f>+BH34-[65]mFlows!BP42+[65]mFlows!BP119+[65]mFlows!BP88+[65]mFlows!BP87</f>
        <v>-118.95643204999946</v>
      </c>
      <c r="BI33" s="15">
        <f>+BI34-[65]mFlows!BQ42+[65]mFlows!BQ119+[65]mFlows!BQ88+[65]mFlows!BQ87</f>
        <v>-50.158640510000033</v>
      </c>
      <c r="BJ33" s="15">
        <f>+BJ34-[65]mFlows!BR42+[65]mFlows!BR119+[65]mFlows!BR88+[65]mFlows!BR87</f>
        <v>-20.474626100000414</v>
      </c>
      <c r="BK33" s="15">
        <f>+BK34-[65]mFlows!BS42+[65]mFlows!BS119+[65]mFlows!BS88+[65]mFlows!BS87</f>
        <v>6.1636886300002489</v>
      </c>
      <c r="BL33" s="15">
        <f>+BL34-[65]mFlows!BT42+[65]mFlows!BT119+[65]mFlows!BT88+[65]mFlows!BT87</f>
        <v>-54.229330340000217</v>
      </c>
      <c r="BM33" s="15">
        <f>+BM34-[65]mFlows!BU42+[65]mFlows!BU119+[65]mFlows!BU88+[65]mFlows!BU87</f>
        <v>-41.120372320000186</v>
      </c>
      <c r="BN33" s="15">
        <f>+BN34-[65]mFlows!BV42+[65]mFlows!BV119+[65]mFlows!BV88+[65]mFlows!BV87</f>
        <v>-17.710935319999418</v>
      </c>
      <c r="BO33" s="15">
        <f>+BO34-[65]mFlows!BW42+[65]mFlows!BW119+[65]mFlows!BW88+[65]mFlows!BW87</f>
        <v>-62.269365370000706</v>
      </c>
      <c r="BP33" s="15">
        <f>+BP34-[65]mFlows!BX42+[65]mFlows!BX119+[65]mFlows!BX88+[65]mFlows!BX87</f>
        <v>23.061115889999083</v>
      </c>
      <c r="BQ33" s="15">
        <f>+BQ34-[65]mFlows!BY42+[65]mFlows!BY119+[65]mFlows!BY88+[65]mFlows!BY87</f>
        <v>52.038199310000998</v>
      </c>
      <c r="BR33" s="15">
        <f>+BR34-[65]mFlows!BZ42+[65]mFlows!BZ119+[65]mFlows!BZ88+[65]mFlows!BZ87</f>
        <v>-61.754218199997901</v>
      </c>
      <c r="BS33" s="15">
        <f t="shared" si="4"/>
        <v>-181.86777620999854</v>
      </c>
      <c r="BT33" s="16"/>
      <c r="BU33" s="15">
        <f>+BU34-[65]mFlows!CA42+[65]mFlows!CA119+[65]mFlows!CA88+[65]mFlows!CA87</f>
        <v>74.706098820000079</v>
      </c>
      <c r="BV33" s="15">
        <f>+BV34-[65]mFlows!CB42+[65]mFlows!CB119+[65]mFlows!CB88+[65]mFlows!CB87</f>
        <v>31.807907110000109</v>
      </c>
      <c r="BW33" s="15">
        <f>+BW34-[65]mFlows!CC42+[65]mFlows!CC119+[65]mFlows!CC88+[65]mFlows!CC87</f>
        <v>-177.01933360000069</v>
      </c>
      <c r="BX33" s="15">
        <f>+BX34-[65]mFlows!CD42+[65]mFlows!CD119+[65]mFlows!CD88+[65]mFlows!CD87</f>
        <v>-87.268774409999082</v>
      </c>
      <c r="BY33" s="15">
        <f>+BY34-[65]mFlows!CE42+[65]mFlows!CE119+[65]mFlows!CE88+[65]mFlows!CE87</f>
        <v>-120.64116827700053</v>
      </c>
      <c r="BZ33" s="15">
        <f>+BZ34-[65]mFlows!CF42+[65]mFlows!CF119+[65]mFlows!CF88+[65]mFlows!CF87</f>
        <v>29.484431025999864</v>
      </c>
      <c r="CA33" s="15">
        <f>+CA34-[65]mFlows!CG42+[65]mFlows!CG119+[65]mFlows!CG88+[65]mFlows!CG87</f>
        <v>124.86610941300083</v>
      </c>
      <c r="CB33" s="15">
        <f>+CB34-[65]mFlows!CH42+[65]mFlows!CH119+[65]mFlows!CH88+[65]mFlows!CH87</f>
        <v>-51.174932559998908</v>
      </c>
      <c r="CC33" s="15">
        <f>+CC34-[65]mFlows!CI42+[65]mFlows!CI119+[65]mFlows!CI88+[65]mFlows!CI87</f>
        <v>234.22945737999891</v>
      </c>
      <c r="CD33" s="15">
        <f>+CD34-[65]mFlows!CJ42+[65]mFlows!CJ119+[65]mFlows!CJ88+[65]mFlows!CJ87</f>
        <v>-35.68007685999892</v>
      </c>
      <c r="CE33" s="15">
        <f>+CE34-[65]mFlows!CK42+[65]mFlows!CK119+[65]mFlows!CK88+[65]mFlows!CK87</f>
        <v>43.830813239998712</v>
      </c>
      <c r="CF33" s="15">
        <f>+CF34-[65]mFlows!CL42+[65]mFlows!CL119+[65]mFlows!CL88+[65]mFlows!CL87</f>
        <v>5.5451889999166892E-2</v>
      </c>
      <c r="CG33" s="15">
        <f t="shared" si="5"/>
        <v>67.195983171999544</v>
      </c>
      <c r="CH33" s="16"/>
      <c r="CI33" s="15">
        <f>+CI34-[65]mFlows!CM42+[65]mFlows!CM119+[65]mFlows!CM88+[65]mFlows!CM87</f>
        <v>-146.41039490399984</v>
      </c>
      <c r="CJ33" s="15">
        <f>+CJ34-[65]mFlows!CN42+[65]mFlows!CN119+[65]mFlows!CN88+[65]mFlows!CN87</f>
        <v>-8.8692049299998601</v>
      </c>
      <c r="CK33" s="15">
        <f>+CK34-[65]mFlows!CO42+[65]mFlows!CO119+[65]mFlows!CO88+[65]mFlows!CO87</f>
        <v>-29.877858410000027</v>
      </c>
      <c r="CL33" s="15">
        <f>+CL34-[65]mFlows!CP42+[65]mFlows!CP119+[65]mFlows!CP88+[65]mFlows!CP87</f>
        <v>26.907810409999207</v>
      </c>
      <c r="CM33" s="15">
        <f>+CM34-[65]mFlows!CQ42+[65]mFlows!CQ119+[65]mFlows!CQ88+[65]mFlows!CQ87</f>
        <v>-3.1275056999988871</v>
      </c>
      <c r="CN33" s="15">
        <f>+CN34-[65]mFlows!CR42+[65]mFlows!CR119+[65]mFlows!CR88+[65]mFlows!CR87</f>
        <v>22.228054879999284</v>
      </c>
      <c r="CO33" s="15">
        <f>+CO34-[65]mFlows!CS42+[65]mFlows!CS119+[65]mFlows!CS88+[65]mFlows!CS87</f>
        <v>80.336406923000126</v>
      </c>
      <c r="CP33" s="15">
        <f>+CP34-[65]mFlows!CT42+[65]mFlows!CT119+[65]mFlows!CT88+[65]mFlows!CT87</f>
        <v>-99.700949570000446</v>
      </c>
      <c r="CQ33" s="15">
        <f>+CQ34-[65]mFlows!CU42+[65]mFlows!CU119+[65]mFlows!CU88+[65]mFlows!CU87</f>
        <v>-214.53583707000024</v>
      </c>
      <c r="CR33" s="15">
        <f>+CR34-[65]mFlows!CV42+[65]mFlows!CV119+[65]mFlows!CV88+[65]mFlows!CV87</f>
        <v>186.74956505200018</v>
      </c>
      <c r="CS33" s="15">
        <f>+CS34-[65]mFlows!CW42+[65]mFlows!CW119+[65]mFlows!CW88+[65]mFlows!CW87</f>
        <v>110.37422997000023</v>
      </c>
      <c r="CT33" s="15">
        <f>+CT34-[65]mFlows!CX42+[65]mFlows!CX119+[65]mFlows!CX88+[65]mFlows!CX87</f>
        <v>-294.401027</v>
      </c>
      <c r="CU33" s="15">
        <f t="shared" si="6"/>
        <v>-370.32671034900022</v>
      </c>
      <c r="CV33" s="16"/>
      <c r="CW33" s="15">
        <f>+CW34-[65]mFlows!CY42+[65]mFlows!CY119+[65]mFlows!CY88+[65]mFlows!CY87</f>
        <v>163.0444391700002</v>
      </c>
      <c r="CX33" s="15">
        <f>+CX34-[65]mFlows!CZ42+[65]mFlows!CZ119+[65]mFlows!CZ88+[65]mFlows!CZ87</f>
        <v>-19.707236419646797</v>
      </c>
      <c r="CY33" s="15">
        <f>+CY34-[65]mFlows!DA42+[65]mFlows!DA119+[65]mFlows!DA88+[65]mFlows!DA87</f>
        <v>-95.814080449999693</v>
      </c>
      <c r="CZ33" s="15">
        <f>+CZ34-[65]mFlows!DB42+[65]mFlows!DB119+[65]mFlows!DB88+[65]mFlows!DB87</f>
        <v>-17.519904800973769</v>
      </c>
      <c r="DA33" s="15">
        <f>+DA34-[65]mFlows!DC42+[65]mFlows!DC119+[65]mFlows!DC88+[65]mFlows!DC87</f>
        <v>-587.28964807100056</v>
      </c>
      <c r="DB33" s="15">
        <f>+DB34-[65]mFlows!DD42+[65]mFlows!DD119+[65]mFlows!DD88+[65]mFlows!DD87</f>
        <v>-39.066315399999439</v>
      </c>
      <c r="DC33" s="15">
        <f>+DC34-[65]mFlows!DE42+[65]mFlows!DE119+[65]mFlows!DE88+[65]mFlows!DE87</f>
        <v>-2.187624327000445</v>
      </c>
      <c r="DD33" s="15">
        <f>+DD34-[65]mFlows!DF42+[65]mFlows!DF119+[65]mFlows!DF88+[65]mFlows!DF87</f>
        <v>-156.19106914999978</v>
      </c>
      <c r="DE33" s="15">
        <f>+DE34-[65]mFlows!DG42+[65]mFlows!DG119+[65]mFlows!DG88+[65]mFlows!DG87</f>
        <v>73.442038038996301</v>
      </c>
      <c r="DF33" s="15">
        <f>+DF34-[65]mFlows!DH42+[65]mFlows!DH119+[65]mFlows!DH88+[65]mFlows!DH87</f>
        <v>268.03193276807582</v>
      </c>
      <c r="DG33" s="15">
        <f>+DG34-[65]mFlows!DI42+[65]mFlows!DI119+[65]mFlows!DI88+[65]mFlows!DI87</f>
        <v>49.695544576803073</v>
      </c>
      <c r="DH33" s="15">
        <f>+DH34-[65]mFlows!DJ42+[65]mFlows!DJ119+[65]mFlows!DJ88+[65]mFlows!DJ87</f>
        <v>296.45083346421478</v>
      </c>
      <c r="DI33" s="15">
        <f t="shared" si="7"/>
        <v>-67.111090600530247</v>
      </c>
      <c r="DJ33" s="16"/>
      <c r="DK33" s="15">
        <f>+DK34-[65]mFlows!DK42+[65]mFlows!DK119+[65]mFlows!DK88+[65]mFlows!DK87</f>
        <v>-284.34532162090022</v>
      </c>
      <c r="DL33" s="15">
        <f>+DL34-[65]mFlows!DL42+[65]mFlows!DL119+[65]mFlows!DL88+[65]mFlows!DL87</f>
        <v>-26.855779949999754</v>
      </c>
      <c r="DM33" s="15">
        <f>+DM34-[65]mFlows!DM42+[65]mFlows!DM119+[65]mFlows!DM88+[65]mFlows!DM87</f>
        <v>139.31696409999884</v>
      </c>
      <c r="DN33" s="15">
        <f>+DN34-[65]mFlows!DN42+[65]mFlows!DN119+[65]mFlows!DN88+[65]mFlows!DN87</f>
        <v>32.635575901914031</v>
      </c>
      <c r="DO33" s="15">
        <f>+DO34-[65]mFlows!DO42+[65]mFlows!DO119+[65]mFlows!DO88+[65]mFlows!DO87</f>
        <v>158.91386412194595</v>
      </c>
      <c r="DP33" s="15">
        <f>+DP34-[65]mFlows!DP42+[65]mFlows!DP119+[65]mFlows!DP88+[65]mFlows!DP87</f>
        <v>-99.927577849999295</v>
      </c>
      <c r="DQ33" s="15">
        <f>+DQ34-[65]mFlows!DQ42+[65]mFlows!DQ119+[65]mFlows!DQ88+[65]mFlows!DQ87</f>
        <v>-23.610613817001369</v>
      </c>
      <c r="DR33" s="15">
        <f>+DR34-[65]mFlows!DR42+[65]mFlows!DR119+[65]mFlows!DR88+[65]mFlows!DR87</f>
        <v>-45.064093309999485</v>
      </c>
      <c r="DS33" s="15">
        <f>+DS34-[65]mFlows!DS42+[65]mFlows!DS119+[65]mFlows!DS88+[65]mFlows!DS87</f>
        <v>175.30371054559993</v>
      </c>
      <c r="DT33" s="15">
        <f>+DT34-[65]mFlows!DT42+[65]mFlows!DT119+[65]mFlows!DT88+[65]mFlows!DT87</f>
        <v>-203.6806956699962</v>
      </c>
      <c r="DU33" s="15">
        <f>+DU34-[65]mFlows!DU42+[65]mFlows!DU119+[65]mFlows!DU88+[65]mFlows!DU87</f>
        <v>27.542775772000684</v>
      </c>
      <c r="DV33" s="15">
        <f>+DV34-[65]mFlows!DV42+[65]mFlows!DV119+[65]mFlows!DV88+[65]mFlows!DV87</f>
        <v>75.223265146454395</v>
      </c>
      <c r="DW33" s="15">
        <f t="shared" si="8"/>
        <v>-74.547926629982527</v>
      </c>
      <c r="DX33" s="16"/>
      <c r="DY33" s="15">
        <f>+DY34-[65]mFlows!DW42+[65]mFlows!DW119+[65]mFlows!DW88+[65]mFlows!DW87</f>
        <v>252.51164003799994</v>
      </c>
      <c r="DZ33" s="15">
        <f>+DZ34-[65]mFlows!DX42+[65]mFlows!DX119+[65]mFlows!DX88+[65]mFlows!DX87</f>
        <v>-226.96490605499983</v>
      </c>
      <c r="EA33" s="15">
        <f>+EA34-[65]mFlows!DY42+[65]mFlows!DY119+[65]mFlows!DY88+[65]mFlows!DY87</f>
        <v>-13.19088169999997</v>
      </c>
      <c r="EB33" s="15">
        <f>+EB34-[65]mFlows!DZ42+[65]mFlows!DZ119+[65]mFlows!DZ88+[65]mFlows!DZ87</f>
        <v>-44.247245549999491</v>
      </c>
      <c r="EC33" s="15">
        <f>+EC34-[65]mFlows!EA42+[65]mFlows!EA119+[65]mFlows!EA88+[65]mFlows!EA87</f>
        <v>185.7519149699998</v>
      </c>
      <c r="ED33" s="15">
        <f>+ED34-[65]mFlows!EB42+[65]mFlows!EB119+[65]mFlows!EB88+[65]mFlows!EB87</f>
        <v>-233.69739405000041</v>
      </c>
      <c r="EE33" s="15">
        <f>+EE34-[65]mFlows!EC42+[65]mFlows!EC119+[65]mFlows!EC88+[65]mFlows!EC87</f>
        <v>31.417582340000543</v>
      </c>
      <c r="EF33" s="15">
        <f>+EF34-[65]mFlows!ED42+[65]mFlows!ED119+[65]mFlows!ED88+[65]mFlows!ED87</f>
        <v>-28.02373313406984</v>
      </c>
      <c r="EG33" s="15">
        <f>+EG34-[65]mFlows!EE42+[65]mFlows!EE119+[65]mFlows!EE88+[65]mFlows!EE87</f>
        <v>-31.42143857999725</v>
      </c>
      <c r="EH33" s="15">
        <f>+EH34-[65]mFlows!EF42+[65]mFlows!EF119+[65]mFlows!EF88+[65]mFlows!EF87</f>
        <v>-23.254139060001354</v>
      </c>
      <c r="EI33" s="15">
        <f>+EI34-[65]mFlows!EG42+[65]mFlows!EG119+[65]mFlows!EG88+[65]mFlows!EG87</f>
        <v>26.999440140000328</v>
      </c>
      <c r="EJ33" s="15">
        <f>+EJ34-[65]mFlows!EH42+[65]mFlows!EH119+[65]mFlows!EH88+[65]mFlows!EH87</f>
        <v>-26.370656090001081</v>
      </c>
      <c r="EK33" s="15">
        <f t="shared" si="9"/>
        <v>-130.48981673106863</v>
      </c>
      <c r="EL33" s="16"/>
      <c r="EM33" s="15">
        <f>+EM34-[65]mFlows!EI42+[65]mFlows!EI119+[65]mFlows!EI88+[65]mFlows!EI87</f>
        <v>239.34885427999981</v>
      </c>
      <c r="EN33" s="15">
        <f>+EN34-[65]mFlows!EJ42+[65]mFlows!EJ119+[65]mFlows!EJ88+[65]mFlows!EJ87</f>
        <v>-374.72700673000003</v>
      </c>
      <c r="EO33" s="15">
        <f>+EO34-[65]mFlows!EK42+[65]mFlows!EK119+[65]mFlows!EK88+[65]mFlows!EK87</f>
        <v>6.9911315700001841</v>
      </c>
      <c r="EP33" s="15">
        <f>+EP34-[65]mFlows!EL42+[65]mFlows!EL119+[65]mFlows!EL88+[65]mFlows!EL87</f>
        <v>-45.177448430000716</v>
      </c>
      <c r="EQ33" s="15">
        <f>+EQ34-[65]mFlows!EM42+[65]mFlows!EM119+[65]mFlows!EM88+[65]mFlows!EM87</f>
        <v>-8.2279935300001092</v>
      </c>
      <c r="ER33" s="15">
        <f>+ER34-[65]mFlows!EN42+[65]mFlows!EN119+[65]mFlows!EN88+[65]mFlows!EN87</f>
        <v>-26.647697649999191</v>
      </c>
      <c r="ES33" s="15">
        <f>+ES34-[65]mFlows!EO42+[65]mFlows!EO119+[65]mFlows!EO88+[65]mFlows!EO87</f>
        <v>-89.876182882011179</v>
      </c>
      <c r="ET33" s="15">
        <f>+ET34-[65]mFlows!EP42+[65]mFlows!EP119+[65]mFlows!EP88+[65]mFlows!EP87</f>
        <v>97.009819680009741</v>
      </c>
      <c r="EU33" s="15">
        <f>+EU34-[65]mFlows!EQ42+[65]mFlows!EQ119+[65]mFlows!EQ88+[65]mFlows!EQ87</f>
        <v>149.02638267274591</v>
      </c>
      <c r="EV33" s="15">
        <f>+EV34-[65]mFlows!ER42+[65]mFlows!ER119+[65]mFlows!ER88+[65]mFlows!ER87</f>
        <v>-158.46823882000015</v>
      </c>
      <c r="EW33" s="15">
        <f>+EW34-[65]mFlows!ES42+[65]mFlows!ES119+[65]mFlows!ES88+[65]mFlows!ES87</f>
        <v>-144.22062477333262</v>
      </c>
      <c r="EX33" s="15">
        <f>+EX34-[65]mFlows!ET42+[65]mFlows!ET119+[65]mFlows!ET88+[65]mFlows!ET87</f>
        <v>-46.338201296516502</v>
      </c>
      <c r="EY33" s="15">
        <f t="shared" si="10"/>
        <v>-401.30720590910482</v>
      </c>
      <c r="EZ33" s="16"/>
      <c r="FA33" s="15">
        <f>+FA34-[65]mFlows!EU42+[65]mFlows!EU119+[65]mFlows!EU88+[65]mFlows!EU87</f>
        <v>118.18611779959087</v>
      </c>
      <c r="FB33" s="15">
        <f>+FB34-[65]mFlows!EV42+[65]mFlows!EV119+[65]mFlows!EV88+[65]mFlows!EV87</f>
        <v>70.295712374399642</v>
      </c>
      <c r="FC33" s="15">
        <f>+FC34-[65]mFlows!EW42+[65]mFlows!EW119+[65]mFlows!EW88+[65]mFlows!EW87</f>
        <v>172.42397855123096</v>
      </c>
      <c r="FD33" s="15">
        <f>+FD34-[65]mFlows!EX42+[65]mFlows!EX119+[65]mFlows!EX88+[65]mFlows!EX87</f>
        <v>-7.6410021824745797</v>
      </c>
      <c r="FE33" s="15">
        <f>+FE34-[65]mFlows!EY42+[65]mFlows!EY119+[65]mFlows!EY88+[65]mFlows!EY87</f>
        <v>71.716866320146551</v>
      </c>
      <c r="FF33" s="15">
        <f>+FF34-[65]mFlows!EZ42+[65]mFlows!EZ119+[65]mFlows!EZ88+[65]mFlows!EZ87</f>
        <v>31.100505904438165</v>
      </c>
      <c r="FG33" s="15">
        <f>+FG34-[65]mFlows!FA42+[65]mFlows!FA119+[65]mFlows!FA88+[65]mFlows!FA87</f>
        <v>94.022681924227783</v>
      </c>
      <c r="FH33" s="15">
        <f>+FH34-[65]mFlows!FB42+[65]mFlows!FB119+[65]mFlows!FB88+[65]mFlows!FB87</f>
        <v>54.859492368679206</v>
      </c>
      <c r="FI33" s="15">
        <f>+FI34-[65]mFlows!FC42+[65]mFlows!FC119+[65]mFlows!FC88+[65]mFlows!FC87</f>
        <v>27.135477521590836</v>
      </c>
      <c r="FJ33" s="15">
        <f>+FJ34-[65]mFlows!FD42+[65]mFlows!FD119+[65]mFlows!FD88+[65]mFlows!FD87</f>
        <v>-39.199756989882403</v>
      </c>
      <c r="FK33" s="15">
        <f>+FK34-[65]mFlows!FE42+[65]mFlows!FE119+[65]mFlows!FE88+[65]mFlows!FE87</f>
        <v>99.364921470409683</v>
      </c>
      <c r="FL33" s="15">
        <f>+FL34-[65]mFlows!FF42+[65]mFlows!FF119+[65]mFlows!FF88+[65]mFlows!FF87</f>
        <v>31.789836210330634</v>
      </c>
      <c r="FM33" s="15">
        <f t="shared" si="11"/>
        <v>724.05483127268712</v>
      </c>
    </row>
    <row r="34" spans="2:169" x14ac:dyDescent="0.25">
      <c r="B34" s="692" t="s">
        <v>204</v>
      </c>
      <c r="C34" s="15">
        <f>-[58]StatisticDisc!R14</f>
        <v>-78.017678494162737</v>
      </c>
      <c r="D34" s="15">
        <f>-[58]StatisticDisc!S14</f>
        <v>8.1225712491995203</v>
      </c>
      <c r="E34" s="15">
        <f>-[58]StatisticDisc!T14</f>
        <v>9.9747011100003249</v>
      </c>
      <c r="F34" s="15">
        <f>-[58]StatisticDisc!U14</f>
        <v>22.371529419999547</v>
      </c>
      <c r="G34" s="15">
        <f>-[58]StatisticDisc!V14</f>
        <v>-18.491135339999758</v>
      </c>
      <c r="H34" s="15">
        <f>-[58]StatisticDisc!W14</f>
        <v>3.4965091600003824</v>
      </c>
      <c r="I34" s="15">
        <f>-[58]StatisticDisc!X14</f>
        <v>-22.379696439999933</v>
      </c>
      <c r="J34" s="15">
        <f>-[58]StatisticDisc!Y14</f>
        <v>-1.0750198900005756</v>
      </c>
      <c r="K34" s="15">
        <f>-[58]StatisticDisc!Z14</f>
        <v>29.020668850000476</v>
      </c>
      <c r="L34" s="15">
        <f>-[58]StatisticDisc!AA14</f>
        <v>-13.226515138200739</v>
      </c>
      <c r="M34" s="15">
        <f>-[58]StatisticDisc!AB14</f>
        <v>29.459959782499304</v>
      </c>
      <c r="N34" s="15">
        <f>-[58]StatisticDisc!AC14</f>
        <v>-55.917765699999563</v>
      </c>
      <c r="O34" s="15">
        <f t="shared" si="0"/>
        <v>-86.661871430663751</v>
      </c>
      <c r="P34" s="16"/>
      <c r="Q34" s="15">
        <f>-[58]StatisticDisc!AD14</f>
        <v>-195.4525941038001</v>
      </c>
      <c r="R34" s="15">
        <f>-[58]StatisticDisc!AE14</f>
        <v>19.473211520000092</v>
      </c>
      <c r="S34" s="15">
        <f>-[58]StatisticDisc!AF14</f>
        <v>-3.7204110000000838</v>
      </c>
      <c r="T34" s="15">
        <f>-[58]StatisticDisc!AG14</f>
        <v>-19.451214513800181</v>
      </c>
      <c r="U34" s="15">
        <f>-[58]StatisticDisc!AH14</f>
        <v>-6.0336889199996051</v>
      </c>
      <c r="V34" s="15">
        <f>-[58]StatisticDisc!AI14</f>
        <v>-9.1109373060011478</v>
      </c>
      <c r="W34" s="15">
        <f>-[58]StatisticDisc!AJ14</f>
        <v>-42.404998819998646</v>
      </c>
      <c r="X34" s="15">
        <f>-[58]StatisticDisc!AK14</f>
        <v>-1.7116516700005775</v>
      </c>
      <c r="Y34" s="15">
        <f>-[58]StatisticDisc!AL14</f>
        <v>-26.541736089999414</v>
      </c>
      <c r="Z34" s="15">
        <f>-[58]StatisticDisc!AM14</f>
        <v>-24.784459779001317</v>
      </c>
      <c r="AA34" s="15">
        <f>-[58]StatisticDisc!AN14</f>
        <v>24.663730650001568</v>
      </c>
      <c r="AB34" s="15">
        <f>-[58]StatisticDisc!AO14</f>
        <v>93.075783691349784</v>
      </c>
      <c r="AC34" s="15">
        <f t="shared" si="1"/>
        <v>-191.99896634124968</v>
      </c>
      <c r="AD34" s="16"/>
      <c r="AE34" s="15">
        <f>-[58]StatisticDisc!AP14</f>
        <v>-398.89743556000042</v>
      </c>
      <c r="AF34" s="15">
        <f>-[58]StatisticDisc!AQ14</f>
        <v>17.378864970000109</v>
      </c>
      <c r="AG34" s="15">
        <f>-[58]StatisticDisc!AR14</f>
        <v>-15.645415479999764</v>
      </c>
      <c r="AH34" s="15">
        <f>-[58]StatisticDisc!AS14</f>
        <v>-8.9009788899992373</v>
      </c>
      <c r="AI34" s="15">
        <f>-[58]StatisticDisc!AT14</f>
        <v>4.8740841899997918</v>
      </c>
      <c r="AJ34" s="15">
        <f>-[58]StatisticDisc!AU14</f>
        <v>11.895165589999962</v>
      </c>
      <c r="AK34" s="15">
        <f>-[58]StatisticDisc!AV14</f>
        <v>-24.47216743000034</v>
      </c>
      <c r="AL34" s="15">
        <f>-[58]StatisticDisc!AW14</f>
        <v>34.68312703000035</v>
      </c>
      <c r="AM34" s="15">
        <f>-[58]StatisticDisc!AX14</f>
        <v>-47.764784020000434</v>
      </c>
      <c r="AN34" s="15">
        <f>-[58]StatisticDisc!AY14</f>
        <v>-11.014728769999461</v>
      </c>
      <c r="AO34" s="15">
        <f>-[58]StatisticDisc!AZ14</f>
        <v>4.3288065299992695</v>
      </c>
      <c r="AP34" s="15">
        <f>-[58]StatisticDisc!BA14</f>
        <v>69.142801293237994</v>
      </c>
      <c r="AQ34" s="15">
        <f t="shared" si="2"/>
        <v>-364.39266054676216</v>
      </c>
      <c r="AR34" s="16"/>
      <c r="AS34" s="15">
        <f>-[58]StatisticDisc!BB14</f>
        <v>-254.31005799999951</v>
      </c>
      <c r="AT34" s="15">
        <f>-[58]StatisticDisc!BC14</f>
        <v>42.704377919999857</v>
      </c>
      <c r="AU34" s="15">
        <f>-[58]StatisticDisc!BD14</f>
        <v>-3.7189277899998814</v>
      </c>
      <c r="AV34" s="15">
        <f>-[58]StatisticDisc!BE14</f>
        <v>-10.755585309999475</v>
      </c>
      <c r="AW34" s="15">
        <f>-[58]StatisticDisc!BF14</f>
        <v>-27.075868100000235</v>
      </c>
      <c r="AX34" s="15">
        <f>-[58]StatisticDisc!BG14</f>
        <v>49.653691369998512</v>
      </c>
      <c r="AY34" s="15">
        <f>-[58]StatisticDisc!BH14</f>
        <v>-0.66146137999956522</v>
      </c>
      <c r="AZ34" s="15">
        <f>-[58]StatisticDisc!BI14</f>
        <v>25.831320400000106</v>
      </c>
      <c r="BA34" s="15">
        <f>-[58]StatisticDisc!BJ14</f>
        <v>12.808833980000699</v>
      </c>
      <c r="BB34" s="15">
        <f>-[58]StatisticDisc!BK14</f>
        <v>-7.7862542299998552</v>
      </c>
      <c r="BC34" s="15">
        <f>-[58]StatisticDisc!BL14</f>
        <v>12.228052280000668</v>
      </c>
      <c r="BD34" s="15">
        <f>-[58]StatisticDisc!BM14</f>
        <v>28.121720549998884</v>
      </c>
      <c r="BE34" s="15">
        <f t="shared" si="3"/>
        <v>-132.96015830999985</v>
      </c>
      <c r="BF34" s="16"/>
      <c r="BG34" s="15">
        <f>-[58]StatisticDisc!BN14</f>
        <v>-202.51277611000026</v>
      </c>
      <c r="BH34" s="15">
        <f>-[58]StatisticDisc!BO14</f>
        <v>-5.0869574899995769</v>
      </c>
      <c r="BI34" s="15">
        <f>-[58]StatisticDisc!BP14</f>
        <v>-29.974143099999864</v>
      </c>
      <c r="BJ34" s="15">
        <f>-[58]StatisticDisc!BQ14</f>
        <v>-16.159619990000472</v>
      </c>
      <c r="BK34" s="15">
        <f>-[58]StatisticDisc!BR14</f>
        <v>-11.803475919999912</v>
      </c>
      <c r="BL34" s="15">
        <f>-[58]StatisticDisc!BS14</f>
        <v>-8.139096880000082</v>
      </c>
      <c r="BM34" s="15">
        <f>-[58]StatisticDisc!BT14</f>
        <v>-0.98961134000035145</v>
      </c>
      <c r="BN34" s="15">
        <f>-[58]StatisticDisc!BU14</f>
        <v>-29.744381739998843</v>
      </c>
      <c r="BO34" s="15">
        <f>-[58]StatisticDisc!BV14</f>
        <v>-11.875224340001381</v>
      </c>
      <c r="BP34" s="15">
        <f>-[58]StatisticDisc!BW14</f>
        <v>8.2661209899993366</v>
      </c>
      <c r="BQ34" s="15">
        <f>-[58]StatisticDisc!BX14</f>
        <v>35.648491030000869</v>
      </c>
      <c r="BR34" s="15">
        <f>-[58]StatisticDisc!BY14</f>
        <v>-6.6820226099979436</v>
      </c>
      <c r="BS34" s="15">
        <f t="shared" si="4"/>
        <v>-279.05269749999854</v>
      </c>
      <c r="BT34" s="16"/>
      <c r="BU34" s="15">
        <f>-[58]StatisticDisc!BZ14</f>
        <v>-322.5743821799997</v>
      </c>
      <c r="BV34" s="15">
        <f>-[58]StatisticDisc!CA14</f>
        <v>-18.449585979999767</v>
      </c>
      <c r="BW34" s="15">
        <f>-[58]StatisticDisc!CB14</f>
        <v>8.017133329999325</v>
      </c>
      <c r="BX34" s="15">
        <f>-[58]StatisticDisc!CC14</f>
        <v>-20.97846741999922</v>
      </c>
      <c r="BY34" s="15">
        <f>-[58]StatisticDisc!CD14</f>
        <v>45.147683422999165</v>
      </c>
      <c r="BZ34" s="15">
        <f>-[58]StatisticDisc!CE14</f>
        <v>-0.29679903399956942</v>
      </c>
      <c r="CA34" s="15">
        <f>-[58]StatisticDisc!CF14</f>
        <v>105.63425245300081</v>
      </c>
      <c r="CB34" s="15">
        <f>-[58]StatisticDisc!CG14</f>
        <v>-74.869197369998659</v>
      </c>
      <c r="CC34" s="15">
        <f>-[58]StatisticDisc!CH14</f>
        <v>200.31431642999874</v>
      </c>
      <c r="CD34" s="15">
        <f>-[58]StatisticDisc!CI14</f>
        <v>-0.71267890999851602</v>
      </c>
      <c r="CE34" s="15">
        <f>-[58]StatisticDisc!CJ14</f>
        <v>39.277601289998017</v>
      </c>
      <c r="CF34" s="15">
        <f>-[58]StatisticDisc!CK14</f>
        <v>35.913864659999376</v>
      </c>
      <c r="CG34" s="15">
        <f t="shared" si="5"/>
        <v>-3.5762593079999192</v>
      </c>
      <c r="CH34" s="16"/>
      <c r="CI34" s="15">
        <f>-[58]StatisticDisc!CL14</f>
        <v>-11.897032693999776</v>
      </c>
      <c r="CJ34" s="15">
        <f>-[58]StatisticDisc!CM14</f>
        <v>-59.829769920000004</v>
      </c>
      <c r="CK34" s="15">
        <f>-[58]StatisticDisc!CN14</f>
        <v>-20.335325669999577</v>
      </c>
      <c r="CL34" s="15">
        <f>-[58]StatisticDisc!CO14</f>
        <v>41.60083302999891</v>
      </c>
      <c r="CM34" s="15">
        <f>-[58]StatisticDisc!CP14</f>
        <v>6.8190822900005514</v>
      </c>
      <c r="CN34" s="15">
        <f>-[58]StatisticDisc!CQ14</f>
        <v>37.774808139999323</v>
      </c>
      <c r="CO34" s="15">
        <f>-[58]StatisticDisc!CR14</f>
        <v>85.224755813001053</v>
      </c>
      <c r="CP34" s="15">
        <f>-[58]StatisticDisc!CS14</f>
        <v>-106.45864998000076</v>
      </c>
      <c r="CQ34" s="15">
        <f>-[58]StatisticDisc!CT14</f>
        <v>-2.0406163000008917</v>
      </c>
      <c r="CR34" s="15">
        <f>-[58]StatisticDisc!CU14</f>
        <v>-17.646440827999527</v>
      </c>
      <c r="CS34" s="15">
        <f>-[58]StatisticDisc!CV14</f>
        <v>178.71387970000063</v>
      </c>
      <c r="CT34" s="15">
        <f>-[58]StatisticDisc!CW14</f>
        <v>-131.85134724999995</v>
      </c>
      <c r="CU34" s="15">
        <f t="shared" si="6"/>
        <v>7.4176330999989659E-2</v>
      </c>
      <c r="CV34" s="16"/>
      <c r="CW34" s="15">
        <f>-[58]StatisticDisc!CX14</f>
        <v>76.808485759999712</v>
      </c>
      <c r="CX34" s="15">
        <f>-[58]StatisticDisc!CY14</f>
        <v>59.416456190353188</v>
      </c>
      <c r="CY34" s="15">
        <f>-[58]StatisticDisc!CZ14</f>
        <v>-57.760178610000139</v>
      </c>
      <c r="CZ34" s="15">
        <f>-[58]StatisticDisc!DA14</f>
        <v>16.665553219026449</v>
      </c>
      <c r="DA34" s="15">
        <f>-[58]StatisticDisc!DB14</f>
        <v>-8.221293611000192</v>
      </c>
      <c r="DB34" s="15">
        <f>-[58]StatisticDisc!DC14</f>
        <v>-9.3145596099997796</v>
      </c>
      <c r="DC34" s="15">
        <f>-[58]StatisticDisc!DD14</f>
        <v>0.59575916299955622</v>
      </c>
      <c r="DD34" s="15">
        <f>-[58]StatisticDisc!DE14</f>
        <v>-103.75390574999965</v>
      </c>
      <c r="DE34" s="15">
        <f>-[58]StatisticDisc!DF14</f>
        <v>11.719108778996386</v>
      </c>
      <c r="DF34" s="15">
        <f>-[58]StatisticDisc!DG14</f>
        <v>32.009230458075365</v>
      </c>
      <c r="DG34" s="15">
        <f>-[58]StatisticDisc!DH14</f>
        <v>9.7013487168039632</v>
      </c>
      <c r="DH34" s="15">
        <f>-[58]StatisticDisc!DI14</f>
        <v>170.72384906421431</v>
      </c>
      <c r="DI34" s="15">
        <f t="shared" si="7"/>
        <v>198.58985376946919</v>
      </c>
      <c r="DJ34" s="16"/>
      <c r="DK34" s="15">
        <f>-[58]StatisticDisc!DJ14</f>
        <v>27.591804939099916</v>
      </c>
      <c r="DL34" s="15">
        <f>-[58]StatisticDisc!DK14</f>
        <v>113.81111537000029</v>
      </c>
      <c r="DM34" s="15">
        <f>-[58]StatisticDisc!DL14</f>
        <v>-147.12271790000091</v>
      </c>
      <c r="DN34" s="15">
        <f>-[58]StatisticDisc!DM14</f>
        <v>77.028381811913547</v>
      </c>
      <c r="DO34" s="15">
        <f>-[58]StatisticDisc!DN14</f>
        <v>42.680759801946188</v>
      </c>
      <c r="DP34" s="15">
        <f>-[58]StatisticDisc!DO14</f>
        <v>-32.950706689998668</v>
      </c>
      <c r="DQ34" s="15">
        <f>-[58]StatisticDisc!DP14</f>
        <v>-4.8800953770017585</v>
      </c>
      <c r="DR34" s="15">
        <f>-[58]StatisticDisc!DQ14</f>
        <v>-18.41877015999934</v>
      </c>
      <c r="DS34" s="15">
        <f>-[58]StatisticDisc!DR14</f>
        <v>38.540677025599365</v>
      </c>
      <c r="DT34" s="15">
        <f>-[58]StatisticDisc!DS14</f>
        <v>-0.72054930999672706</v>
      </c>
      <c r="DU34" s="15">
        <f>-[58]StatisticDisc!DT14</f>
        <v>-62.976118257998621</v>
      </c>
      <c r="DV34" s="15">
        <f>-[58]StatisticDisc!DU14</f>
        <v>-66.091372973545731</v>
      </c>
      <c r="DW34" s="15">
        <f t="shared" si="8"/>
        <v>-33.507591719982443</v>
      </c>
      <c r="DX34" s="16"/>
      <c r="DY34" s="15">
        <f>-[58]StatisticDisc!DV14</f>
        <v>164.09618371299962</v>
      </c>
      <c r="DZ34" s="15">
        <f>-[58]StatisticDisc!DW14</f>
        <v>5.5949791800006494</v>
      </c>
      <c r="EA34" s="15">
        <f>-[58]StatisticDisc!DX14</f>
        <v>14.179804879999885</v>
      </c>
      <c r="EB34" s="15">
        <f>-[58]StatisticDisc!DY14</f>
        <v>10.104209000000154</v>
      </c>
      <c r="EC34" s="15">
        <f>-[58]StatisticDisc!DZ14</f>
        <v>28.600064859999911</v>
      </c>
      <c r="ED34" s="15">
        <f>-[58]StatisticDisc!EA14</f>
        <v>-5.0425605800001563</v>
      </c>
      <c r="EE34" s="15">
        <f>-[58]StatisticDisc!EB14</f>
        <v>13.807946789999946</v>
      </c>
      <c r="EF34" s="15">
        <f>-[58]StatisticDisc!EC14</f>
        <v>-17.137844684069648</v>
      </c>
      <c r="EG34" s="15">
        <f>-[58]StatisticDisc!ED14</f>
        <v>-19.221849149997347</v>
      </c>
      <c r="EH34" s="15">
        <f>-[58]StatisticDisc!EE14</f>
        <v>7.2006516033319485</v>
      </c>
      <c r="EI34" s="15">
        <f>-[58]StatisticDisc!EF14</f>
        <v>-1.4846935173329641</v>
      </c>
      <c r="EJ34" s="15">
        <f>-[58]StatisticDisc!EG14</f>
        <v>-33.596796320000948</v>
      </c>
      <c r="EK34" s="15">
        <f t="shared" si="9"/>
        <v>167.10009577493108</v>
      </c>
      <c r="EL34" s="16"/>
      <c r="EM34" s="15">
        <f>-[58]StatisticDisc!EH14</f>
        <v>66.147249169999881</v>
      </c>
      <c r="EN34" s="15">
        <f>-[58]StatisticDisc!EI14</f>
        <v>-9.5541067800000974</v>
      </c>
      <c r="EO34" s="15">
        <f>-[58]StatisticDisc!EJ14</f>
        <v>-16.071929299999908</v>
      </c>
      <c r="EP34" s="15">
        <f>-[58]StatisticDisc!EK14</f>
        <v>-70.145156070000638</v>
      </c>
      <c r="EQ34" s="15">
        <f>-[58]StatisticDisc!EL14</f>
        <v>22.835888079999719</v>
      </c>
      <c r="ER34" s="15">
        <f>-[58]StatisticDisc!EM14</f>
        <v>-5.3176356199993364</v>
      </c>
      <c r="ES34" s="15">
        <f>-[58]StatisticDisc!EN14</f>
        <v>-0.78361325201157683</v>
      </c>
      <c r="ET34" s="15">
        <f>-[58]StatisticDisc!EO14</f>
        <v>-16.865940359989722</v>
      </c>
      <c r="EU34" s="15">
        <f>-[58]StatisticDisc!EP14</f>
        <v>47.939062557746766</v>
      </c>
      <c r="EV34" s="15">
        <f>-[58]StatisticDisc!EQ14</f>
        <v>1.6155176950010883</v>
      </c>
      <c r="EW34" s="15">
        <f>-[58]StatisticDisc!ER14</f>
        <v>1.4862992200008875</v>
      </c>
      <c r="EX34" s="15">
        <f>-[58]StatisticDisc!ES14</f>
        <v>-67.359711166516547</v>
      </c>
      <c r="EY34" s="15">
        <f t="shared" si="10"/>
        <v>-46.074075825769484</v>
      </c>
      <c r="EZ34" s="16"/>
      <c r="FA34" s="15">
        <f>-[58]StatisticDisc!ET14</f>
        <v>118.03302020958995</v>
      </c>
      <c r="FB34" s="15">
        <f>-[58]StatisticDisc!EU14</f>
        <v>83.571549784399082</v>
      </c>
      <c r="FC34" s="15">
        <f>-[58]StatisticDisc!EV14</f>
        <v>72.926798821233945</v>
      </c>
      <c r="FD34" s="15">
        <f>-[58]StatisticDisc!EW14</f>
        <v>-64.090077822474626</v>
      </c>
      <c r="FE34" s="15">
        <f>-[58]StatisticDisc!EX14</f>
        <v>10.681682820145298</v>
      </c>
      <c r="FF34" s="15">
        <f>-[58]StatisticDisc!EY14</f>
        <v>9.6101523544392933</v>
      </c>
      <c r="FG34" s="15">
        <f>-[58]StatisticDisc!EZ14</f>
        <v>83.880706954229964</v>
      </c>
      <c r="FH34" s="15">
        <f>-[58]StatisticDisc!FA14</f>
        <v>11.810987898676352</v>
      </c>
      <c r="FI34" s="15">
        <f>-[58]StatisticDisc!FB14</f>
        <v>33.201089566592735</v>
      </c>
      <c r="FJ34" s="15">
        <f>-[58]StatisticDisc!FC14</f>
        <v>-44.98638410488455</v>
      </c>
      <c r="FK34" s="15">
        <f>-[58]StatisticDisc!FD14</f>
        <v>25.543009940411423</v>
      </c>
      <c r="FL34" s="15">
        <f>-[58]StatisticDisc!FE14</f>
        <v>13.438220640330258</v>
      </c>
      <c r="FM34" s="15">
        <f t="shared" si="11"/>
        <v>353.62075706268911</v>
      </c>
    </row>
    <row r="35" spans="2:169" x14ac:dyDescent="0.25">
      <c r="B35" s="692" t="s">
        <v>685</v>
      </c>
      <c r="C35" s="15">
        <f>+SUM(C36:C37)</f>
        <v>-4.0632587650370997</v>
      </c>
      <c r="D35" s="15">
        <f t="shared" ref="D35:N35" si="218">+SUM(D36:D37)</f>
        <v>0</v>
      </c>
      <c r="E35" s="15">
        <f t="shared" si="218"/>
        <v>0</v>
      </c>
      <c r="F35" s="15">
        <f t="shared" si="218"/>
        <v>0</v>
      </c>
      <c r="G35" s="15">
        <f t="shared" si="218"/>
        <v>4.08736605</v>
      </c>
      <c r="H35" s="15">
        <f t="shared" si="218"/>
        <v>0</v>
      </c>
      <c r="I35" s="15">
        <f t="shared" si="218"/>
        <v>0</v>
      </c>
      <c r="J35" s="15">
        <f t="shared" si="218"/>
        <v>0</v>
      </c>
      <c r="K35" s="15">
        <f t="shared" si="218"/>
        <v>0</v>
      </c>
      <c r="L35" s="15">
        <f t="shared" si="218"/>
        <v>0</v>
      </c>
      <c r="M35" s="15">
        <f t="shared" si="218"/>
        <v>0</v>
      </c>
      <c r="N35" s="15">
        <f t="shared" si="218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9">+SUM(R36:R37)</f>
        <v>0</v>
      </c>
      <c r="S35" s="15">
        <f t="shared" si="219"/>
        <v>0</v>
      </c>
      <c r="T35" s="15">
        <f t="shared" si="219"/>
        <v>0</v>
      </c>
      <c r="U35" s="15">
        <f t="shared" si="219"/>
        <v>0</v>
      </c>
      <c r="V35" s="15">
        <f t="shared" si="219"/>
        <v>0</v>
      </c>
      <c r="W35" s="15">
        <f t="shared" si="219"/>
        <v>0</v>
      </c>
      <c r="X35" s="15">
        <f t="shared" si="219"/>
        <v>0</v>
      </c>
      <c r="Y35" s="15">
        <f t="shared" si="219"/>
        <v>0</v>
      </c>
      <c r="Z35" s="15">
        <f t="shared" si="219"/>
        <v>0</v>
      </c>
      <c r="AA35" s="15">
        <f t="shared" si="219"/>
        <v>0</v>
      </c>
      <c r="AB35" s="15">
        <f t="shared" si="219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0">+SUM(AF36:AF37)</f>
        <v>60</v>
      </c>
      <c r="AG35" s="15">
        <f t="shared" si="220"/>
        <v>0</v>
      </c>
      <c r="AH35" s="15">
        <f t="shared" si="220"/>
        <v>0</v>
      </c>
      <c r="AI35" s="15">
        <f t="shared" si="220"/>
        <v>0</v>
      </c>
      <c r="AJ35" s="15">
        <f t="shared" si="220"/>
        <v>0</v>
      </c>
      <c r="AK35" s="15">
        <f t="shared" si="220"/>
        <v>0</v>
      </c>
      <c r="AL35" s="15">
        <f t="shared" si="220"/>
        <v>0</v>
      </c>
      <c r="AM35" s="15">
        <f t="shared" si="220"/>
        <v>0</v>
      </c>
      <c r="AN35" s="15">
        <f t="shared" si="220"/>
        <v>0</v>
      </c>
      <c r="AO35" s="15">
        <f t="shared" si="220"/>
        <v>0</v>
      </c>
      <c r="AP35" s="15">
        <f t="shared" si="220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1">+SUM(AT36:AT37)</f>
        <v>50.296333329999996</v>
      </c>
      <c r="AU35" s="15">
        <f t="shared" si="221"/>
        <v>0</v>
      </c>
      <c r="AV35" s="15">
        <f t="shared" si="221"/>
        <v>0</v>
      </c>
      <c r="AW35" s="15">
        <f t="shared" si="221"/>
        <v>0</v>
      </c>
      <c r="AX35" s="15">
        <f t="shared" si="221"/>
        <v>0</v>
      </c>
      <c r="AY35" s="15">
        <f t="shared" si="221"/>
        <v>0</v>
      </c>
      <c r="AZ35" s="15">
        <f t="shared" si="221"/>
        <v>0</v>
      </c>
      <c r="BA35" s="15">
        <f t="shared" si="221"/>
        <v>0</v>
      </c>
      <c r="BB35" s="15">
        <f t="shared" si="221"/>
        <v>0</v>
      </c>
      <c r="BC35" s="15">
        <f t="shared" si="221"/>
        <v>0</v>
      </c>
      <c r="BD35" s="15">
        <f t="shared" si="221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2">+SUM(BH36:BH37)</f>
        <v>0</v>
      </c>
      <c r="BI35" s="15">
        <f t="shared" si="222"/>
        <v>0</v>
      </c>
      <c r="BJ35" s="15">
        <f t="shared" si="222"/>
        <v>20.135333329999998</v>
      </c>
      <c r="BK35" s="15">
        <f t="shared" si="222"/>
        <v>-17.179442809999998</v>
      </c>
      <c r="BL35" s="15">
        <f t="shared" si="222"/>
        <v>0</v>
      </c>
      <c r="BM35" s="15">
        <f t="shared" si="222"/>
        <v>0</v>
      </c>
      <c r="BN35" s="15">
        <f t="shared" si="222"/>
        <v>0</v>
      </c>
      <c r="BO35" s="15">
        <f t="shared" si="222"/>
        <v>0</v>
      </c>
      <c r="BP35" s="15">
        <f t="shared" si="222"/>
        <v>0</v>
      </c>
      <c r="BQ35" s="15">
        <f t="shared" si="222"/>
        <v>-17</v>
      </c>
      <c r="BR35" s="15">
        <f t="shared" si="222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3">+SUM(BV36:BV37)</f>
        <v>-20.959400289999998</v>
      </c>
      <c r="BW35" s="15">
        <f t="shared" si="223"/>
        <v>0</v>
      </c>
      <c r="BX35" s="15">
        <f t="shared" si="223"/>
        <v>0</v>
      </c>
      <c r="BY35" s="15">
        <f t="shared" si="223"/>
        <v>34.898514420000005</v>
      </c>
      <c r="BZ35" s="15">
        <f t="shared" si="223"/>
        <v>0</v>
      </c>
      <c r="CA35" s="15">
        <f t="shared" si="223"/>
        <v>0</v>
      </c>
      <c r="CB35" s="15">
        <f t="shared" si="223"/>
        <v>21.209149010000001</v>
      </c>
      <c r="CC35" s="15">
        <f t="shared" si="223"/>
        <v>0</v>
      </c>
      <c r="CD35" s="15">
        <f t="shared" si="223"/>
        <v>0</v>
      </c>
      <c r="CE35" s="15">
        <f t="shared" si="223"/>
        <v>-36</v>
      </c>
      <c r="CF35" s="15">
        <f t="shared" si="223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4">+SUM(CJ36:CJ37)</f>
        <v>0</v>
      </c>
      <c r="CK35" s="15">
        <f t="shared" si="224"/>
        <v>0</v>
      </c>
      <c r="CL35" s="15">
        <f t="shared" si="224"/>
        <v>0</v>
      </c>
      <c r="CM35" s="15">
        <f t="shared" si="224"/>
        <v>36.431339999999999</v>
      </c>
      <c r="CN35" s="15">
        <f t="shared" si="224"/>
        <v>0</v>
      </c>
      <c r="CO35" s="15">
        <f t="shared" si="224"/>
        <v>0</v>
      </c>
      <c r="CP35" s="15">
        <f t="shared" si="224"/>
        <v>0</v>
      </c>
      <c r="CQ35" s="15">
        <f t="shared" si="224"/>
        <v>0</v>
      </c>
      <c r="CR35" s="15">
        <f t="shared" si="224"/>
        <v>0</v>
      </c>
      <c r="CS35" s="15">
        <f t="shared" si="224"/>
        <v>0</v>
      </c>
      <c r="CT35" s="15">
        <f t="shared" si="224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5">+SUM(CX36:CX37)</f>
        <v>-77.832344960353367</v>
      </c>
      <c r="CY35" s="15">
        <f t="shared" si="225"/>
        <v>0</v>
      </c>
      <c r="CZ35" s="15">
        <f t="shared" si="225"/>
        <v>-2.1381023690259275</v>
      </c>
      <c r="DA35" s="15">
        <f t="shared" si="225"/>
        <v>8.9340486199999987</v>
      </c>
      <c r="DB35" s="15">
        <f t="shared" si="225"/>
        <v>0.22695783999999897</v>
      </c>
      <c r="DC35" s="15">
        <f t="shared" si="225"/>
        <v>0</v>
      </c>
      <c r="DD35" s="15">
        <f t="shared" si="225"/>
        <v>8.7301680899999994</v>
      </c>
      <c r="DE35" s="15">
        <f t="shared" si="225"/>
        <v>-9.1298896389958575</v>
      </c>
      <c r="DF35" s="15">
        <f t="shared" si="225"/>
        <v>-14.865149308075118</v>
      </c>
      <c r="DG35" s="15">
        <f t="shared" si="225"/>
        <v>-39.320475156805458</v>
      </c>
      <c r="DH35" s="15">
        <f t="shared" si="225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6">+SUM(DL36:DL37)</f>
        <v>-21.878840629999999</v>
      </c>
      <c r="DM35" s="15">
        <f t="shared" si="226"/>
        <v>24.701689819999999</v>
      </c>
      <c r="DN35" s="15">
        <f t="shared" si="226"/>
        <v>-61.865883771912934</v>
      </c>
      <c r="DO35" s="15">
        <f t="shared" si="226"/>
        <v>-115.69459706194675</v>
      </c>
      <c r="DP35" s="15">
        <f t="shared" si="226"/>
        <v>20.85932549</v>
      </c>
      <c r="DQ35" s="15">
        <f t="shared" si="226"/>
        <v>0</v>
      </c>
      <c r="DR35" s="15">
        <f t="shared" si="226"/>
        <v>0.58985122000000001</v>
      </c>
      <c r="DS35" s="15">
        <f t="shared" si="226"/>
        <v>0</v>
      </c>
      <c r="DT35" s="15">
        <f t="shared" si="226"/>
        <v>5.4048153000000001</v>
      </c>
      <c r="DU35" s="15">
        <f t="shared" si="226"/>
        <v>0.95023446999999994</v>
      </c>
      <c r="DV35" s="15">
        <f t="shared" si="226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7">+SUM(DZ36:DZ37)</f>
        <v>0</v>
      </c>
      <c r="EA35" s="15">
        <f t="shared" si="227"/>
        <v>0</v>
      </c>
      <c r="EB35" s="15">
        <f t="shared" si="227"/>
        <v>61.309870070000002</v>
      </c>
      <c r="EC35" s="15">
        <f t="shared" si="227"/>
        <v>0</v>
      </c>
      <c r="ED35" s="15">
        <f t="shared" si="227"/>
        <v>0</v>
      </c>
      <c r="EE35" s="15">
        <f t="shared" si="227"/>
        <v>0</v>
      </c>
      <c r="EF35" s="15">
        <f t="shared" si="227"/>
        <v>-1.9006822759326754</v>
      </c>
      <c r="EG35" s="15">
        <f t="shared" si="227"/>
        <v>0</v>
      </c>
      <c r="EH35" s="15">
        <f t="shared" si="227"/>
        <v>0</v>
      </c>
      <c r="EI35" s="15">
        <f t="shared" si="227"/>
        <v>0</v>
      </c>
      <c r="EJ35" s="15">
        <f t="shared" si="227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8">+SUM(EN36:EN37)</f>
        <v>0</v>
      </c>
      <c r="EO35" s="15">
        <f t="shared" si="228"/>
        <v>0</v>
      </c>
      <c r="EP35" s="15">
        <f t="shared" si="228"/>
        <v>-3.4383876600000001</v>
      </c>
      <c r="EQ35" s="15">
        <f t="shared" si="228"/>
        <v>0</v>
      </c>
      <c r="ER35" s="15">
        <f t="shared" si="228"/>
        <v>0</v>
      </c>
      <c r="ES35" s="15">
        <f t="shared" si="228"/>
        <v>0</v>
      </c>
      <c r="ET35" s="15">
        <f t="shared" si="228"/>
        <v>26.185286309999995</v>
      </c>
      <c r="EU35" s="15">
        <f t="shared" si="228"/>
        <v>-111.85786487274518</v>
      </c>
      <c r="EV35" s="15">
        <f t="shared" si="228"/>
        <v>0</v>
      </c>
      <c r="EW35" s="15">
        <f t="shared" si="228"/>
        <v>24.286727110000001</v>
      </c>
      <c r="EX35" s="15">
        <f t="shared" si="228"/>
        <v>-86.568917484725333</v>
      </c>
      <c r="EY35" s="15">
        <f t="shared" si="10"/>
        <v>-94.899547437470517</v>
      </c>
      <c r="EZ35" s="16"/>
      <c r="FA35" s="15">
        <f t="shared" ref="FA35:FL35" si="229">+SUM(FA36:FA37)</f>
        <v>-156.44729386120665</v>
      </c>
      <c r="FB35" s="15">
        <f t="shared" si="229"/>
        <v>-27.571651514750791</v>
      </c>
      <c r="FC35" s="15">
        <f t="shared" si="229"/>
        <v>-156.16990303</v>
      </c>
      <c r="FD35" s="15">
        <f t="shared" si="229"/>
        <v>89.455201261556979</v>
      </c>
      <c r="FE35" s="15">
        <f t="shared" si="229"/>
        <v>-11.367525989489117</v>
      </c>
      <c r="FF35" s="15">
        <f t="shared" si="229"/>
        <v>2.0870074200000017</v>
      </c>
      <c r="FG35" s="15">
        <f t="shared" si="229"/>
        <v>-39.499483525048724</v>
      </c>
      <c r="FH35" s="15">
        <f t="shared" si="229"/>
        <v>-46.592008582703272</v>
      </c>
      <c r="FI35" s="15">
        <f t="shared" si="229"/>
        <v>3.0386558700000035</v>
      </c>
      <c r="FJ35" s="15">
        <f t="shared" si="229"/>
        <v>2.3776493600000004</v>
      </c>
      <c r="FK35" s="15">
        <f t="shared" si="229"/>
        <v>-74.353414244451884</v>
      </c>
      <c r="FL35" s="15">
        <f t="shared" si="229"/>
        <v>-67.610056753858643</v>
      </c>
      <c r="FM35" s="15">
        <f t="shared" si="11"/>
        <v>-482.65282358995205</v>
      </c>
    </row>
    <row r="36" spans="2:169" x14ac:dyDescent="0.25">
      <c r="B36" s="707" t="s">
        <v>98</v>
      </c>
      <c r="C36" s="15">
        <f>+[65]mFlows!S53</f>
        <v>-4.0632587650370997</v>
      </c>
      <c r="D36" s="15">
        <f>+[65]mFlows!T53</f>
        <v>0</v>
      </c>
      <c r="E36" s="15">
        <f>+[65]mFlows!U53</f>
        <v>0</v>
      </c>
      <c r="F36" s="15">
        <f>+[65]mFlows!V53</f>
        <v>0</v>
      </c>
      <c r="G36" s="15">
        <f>+[65]mFlows!W53</f>
        <v>4.08736605</v>
      </c>
      <c r="H36" s="15">
        <f>+[65]mFlows!X53</f>
        <v>0</v>
      </c>
      <c r="I36" s="15">
        <f>+[65]mFlows!Y53</f>
        <v>0</v>
      </c>
      <c r="J36" s="15">
        <f>+[65]mFlows!Z53</f>
        <v>0</v>
      </c>
      <c r="K36" s="15">
        <f>+[65]mFlows!AA53</f>
        <v>0</v>
      </c>
      <c r="L36" s="15">
        <f>+[65]mFlows!AB53</f>
        <v>0</v>
      </c>
      <c r="M36" s="15">
        <f>+[65]mFlows!AC53</f>
        <v>0</v>
      </c>
      <c r="N36" s="15">
        <f>+[65]mFlows!AD53</f>
        <v>0</v>
      </c>
      <c r="O36" s="15">
        <f t="shared" si="0"/>
        <v>2.4107284962900266E-2</v>
      </c>
      <c r="P36" s="16"/>
      <c r="Q36" s="15">
        <f>+[65]mFlows!AE53</f>
        <v>0</v>
      </c>
      <c r="R36" s="15">
        <f>+[65]mFlows!AF53</f>
        <v>0</v>
      </c>
      <c r="S36" s="15">
        <f>+[65]mFlows!AG53</f>
        <v>0</v>
      </c>
      <c r="T36" s="15">
        <f>+[65]mFlows!AH53</f>
        <v>0</v>
      </c>
      <c r="U36" s="15">
        <f>+[65]mFlows!AI53</f>
        <v>0</v>
      </c>
      <c r="V36" s="15">
        <f>+[65]mFlows!AJ53</f>
        <v>0</v>
      </c>
      <c r="W36" s="15">
        <f>+[65]mFlows!AK53</f>
        <v>0</v>
      </c>
      <c r="X36" s="15">
        <f>+[65]mFlows!AL53</f>
        <v>0</v>
      </c>
      <c r="Y36" s="15">
        <f>+[65]mFlows!AM53</f>
        <v>0</v>
      </c>
      <c r="Z36" s="15">
        <f>+[65]mFlows!AN53</f>
        <v>0</v>
      </c>
      <c r="AA36" s="15">
        <f>+[65]mFlows!AO53</f>
        <v>0</v>
      </c>
      <c r="AB36" s="15">
        <f>+[65]mFlows!AP53</f>
        <v>-9.9775505113494631</v>
      </c>
      <c r="AC36" s="15">
        <f t="shared" si="1"/>
        <v>-9.9775505113494631</v>
      </c>
      <c r="AD36" s="16"/>
      <c r="AE36" s="15">
        <f>+[65]mFlows!AQ53</f>
        <v>0</v>
      </c>
      <c r="AF36" s="15">
        <f>+[65]mFlows!AR53</f>
        <v>10</v>
      </c>
      <c r="AG36" s="15">
        <f>+[65]mFlows!AS53</f>
        <v>0</v>
      </c>
      <c r="AH36" s="15">
        <f>+[65]mFlows!AT53</f>
        <v>0</v>
      </c>
      <c r="AI36" s="15">
        <f>+[65]mFlows!AU53</f>
        <v>0</v>
      </c>
      <c r="AJ36" s="15">
        <f>+[65]mFlows!AV53</f>
        <v>0</v>
      </c>
      <c r="AK36" s="15">
        <f>+[65]mFlows!AW53</f>
        <v>0</v>
      </c>
      <c r="AL36" s="15">
        <f>+[65]mFlows!AX53</f>
        <v>0</v>
      </c>
      <c r="AM36" s="15">
        <f>+[65]mFlows!AY53</f>
        <v>0</v>
      </c>
      <c r="AN36" s="15">
        <f>+[65]mFlows!AZ53</f>
        <v>0</v>
      </c>
      <c r="AO36" s="15">
        <f>+[65]mFlows!BA53</f>
        <v>0</v>
      </c>
      <c r="AP36" s="15">
        <f>+[65]mFlows!BB53</f>
        <v>-13.000000003236508</v>
      </c>
      <c r="AQ36" s="15">
        <f t="shared" si="2"/>
        <v>-3.000000003236508</v>
      </c>
      <c r="AR36" s="16"/>
      <c r="AS36" s="15">
        <f>+[65]mFlows!BC53</f>
        <v>0</v>
      </c>
      <c r="AT36" s="15">
        <f>+[65]mFlows!BD53</f>
        <v>0</v>
      </c>
      <c r="AU36" s="15">
        <f>+[65]mFlows!BE53</f>
        <v>0</v>
      </c>
      <c r="AV36" s="15">
        <f>+[65]mFlows!BF53</f>
        <v>0</v>
      </c>
      <c r="AW36" s="15">
        <f>+[65]mFlows!BG53</f>
        <v>0</v>
      </c>
      <c r="AX36" s="15">
        <f>+[65]mFlows!BH53</f>
        <v>0</v>
      </c>
      <c r="AY36" s="15">
        <f>+[65]mFlows!BI53</f>
        <v>0</v>
      </c>
      <c r="AZ36" s="15">
        <f>+[65]mFlows!BJ53</f>
        <v>0</v>
      </c>
      <c r="BA36" s="15">
        <f>+[65]mFlows!BK53</f>
        <v>0</v>
      </c>
      <c r="BB36" s="15">
        <f>+[65]mFlows!BL53</f>
        <v>0</v>
      </c>
      <c r="BC36" s="15">
        <f>+[65]mFlows!BM53</f>
        <v>0</v>
      </c>
      <c r="BD36" s="15">
        <f>+[65]mFlows!BN53</f>
        <v>-6.6110833299999996</v>
      </c>
      <c r="BE36" s="15"/>
      <c r="BF36" s="16"/>
      <c r="BG36" s="15">
        <f>+[65]mFlows!BO53</f>
        <v>0</v>
      </c>
      <c r="BH36" s="15">
        <f>+[65]mFlows!BP53</f>
        <v>0</v>
      </c>
      <c r="BI36" s="15">
        <f>+[65]mFlows!BQ53</f>
        <v>0</v>
      </c>
      <c r="BJ36" s="15">
        <f>+[65]mFlows!BR53</f>
        <v>20.135333329999998</v>
      </c>
      <c r="BK36" s="15">
        <f>+[65]mFlows!BS53</f>
        <v>-17.179442809999998</v>
      </c>
      <c r="BL36" s="15">
        <f>+[65]mFlows!BT53</f>
        <v>0</v>
      </c>
      <c r="BM36" s="15">
        <f>+[65]mFlows!BU53</f>
        <v>0</v>
      </c>
      <c r="BN36" s="15">
        <f>+[65]mFlows!BV53</f>
        <v>0</v>
      </c>
      <c r="BO36" s="15">
        <f>+[65]mFlows!BW53</f>
        <v>0</v>
      </c>
      <c r="BP36" s="15">
        <f>+[65]mFlows!BX53</f>
        <v>0</v>
      </c>
      <c r="BQ36" s="15">
        <f>+[65]mFlows!BY53</f>
        <v>-17</v>
      </c>
      <c r="BR36" s="15">
        <f>+[65]mFlows!BZ53</f>
        <v>0</v>
      </c>
      <c r="BS36" s="15"/>
      <c r="BT36" s="16"/>
      <c r="BU36" s="15">
        <f>+[65]mFlows!CA53</f>
        <v>0</v>
      </c>
      <c r="BV36" s="15">
        <f>+[65]mFlows!CB53</f>
        <v>-20.959400289999998</v>
      </c>
      <c r="BW36" s="15">
        <f>+[65]mFlows!CC53</f>
        <v>0</v>
      </c>
      <c r="BX36" s="15">
        <f>+[65]mFlows!CD53</f>
        <v>0</v>
      </c>
      <c r="BY36" s="15">
        <f>+[65]mFlows!CE53</f>
        <v>34.898514420000005</v>
      </c>
      <c r="BZ36" s="15">
        <f>+[65]mFlows!CF53</f>
        <v>0</v>
      </c>
      <c r="CA36" s="15">
        <f>+[65]mFlows!CG53</f>
        <v>0</v>
      </c>
      <c r="CB36" s="15">
        <f>+[65]mFlows!CH53</f>
        <v>21.209149010000001</v>
      </c>
      <c r="CC36" s="15">
        <f>+[65]mFlows!CI53</f>
        <v>0</v>
      </c>
      <c r="CD36" s="15">
        <f>+[65]mFlows!CJ53</f>
        <v>0</v>
      </c>
      <c r="CE36" s="15">
        <f>+[65]mFlows!CK53</f>
        <v>-36</v>
      </c>
      <c r="CF36" s="15">
        <f>+[65]mFlows!CL53</f>
        <v>0</v>
      </c>
      <c r="CG36" s="15"/>
      <c r="CH36" s="16"/>
      <c r="CI36" s="15">
        <f>+[65]mFlows!CM53</f>
        <v>0</v>
      </c>
      <c r="CJ36" s="15">
        <f>+[65]mFlows!CN53</f>
        <v>0</v>
      </c>
      <c r="CK36" s="15">
        <f>+[65]mFlows!CO53</f>
        <v>0</v>
      </c>
      <c r="CL36" s="15">
        <f>+[65]mFlows!CP53</f>
        <v>0</v>
      </c>
      <c r="CM36" s="15">
        <f>+[65]mFlows!CQ53</f>
        <v>36.431339999999999</v>
      </c>
      <c r="CN36" s="15">
        <f>+[65]mFlows!CR53</f>
        <v>0</v>
      </c>
      <c r="CO36" s="15">
        <f>+[65]mFlows!CS53</f>
        <v>0</v>
      </c>
      <c r="CP36" s="15">
        <f>+[65]mFlows!CT53</f>
        <v>0</v>
      </c>
      <c r="CQ36" s="15">
        <f>+[65]mFlows!CU53</f>
        <v>0</v>
      </c>
      <c r="CR36" s="15">
        <f>+[65]mFlows!CV53</f>
        <v>0</v>
      </c>
      <c r="CS36" s="15">
        <f>+[65]mFlows!CW53</f>
        <v>0</v>
      </c>
      <c r="CT36" s="15">
        <f>+[65]mFlows!CX53</f>
        <v>0</v>
      </c>
      <c r="CU36" s="15"/>
      <c r="CV36" s="16"/>
      <c r="CW36" s="15">
        <f>+[65]mFlows!CY53</f>
        <v>0</v>
      </c>
      <c r="CX36" s="15">
        <f>+[65]mFlows!CZ53</f>
        <v>-26.145233789999999</v>
      </c>
      <c r="CY36" s="15">
        <f>+[65]mFlows!DA53</f>
        <v>0</v>
      </c>
      <c r="CZ36" s="15">
        <f>+[65]mFlows!DB53</f>
        <v>0</v>
      </c>
      <c r="DA36" s="15">
        <f>+[65]mFlows!DC53</f>
        <v>8.9340486199999987</v>
      </c>
      <c r="DB36" s="15">
        <f>+[65]mFlows!DD53</f>
        <v>8.6888978399999992</v>
      </c>
      <c r="DC36" s="15">
        <f>+[65]mFlows!DE53</f>
        <v>0</v>
      </c>
      <c r="DD36" s="15">
        <f>+[65]mFlows!DF53</f>
        <v>8.7301680899999994</v>
      </c>
      <c r="DE36" s="15">
        <f>+[65]mFlows!DG53</f>
        <v>0</v>
      </c>
      <c r="DF36" s="15">
        <f>+[65]mFlows!DH53</f>
        <v>-1.6608461500000002</v>
      </c>
      <c r="DG36" s="15">
        <f>+[65]mFlows!DI53</f>
        <v>-3.9320475100000003</v>
      </c>
      <c r="DH36" s="15">
        <f>+[65]mFlows!DJ53</f>
        <v>-28.62434631</v>
      </c>
      <c r="DI36" s="15"/>
      <c r="DJ36" s="16"/>
      <c r="DK36" s="15">
        <f>+[65]mFlows!DK53</f>
        <v>0</v>
      </c>
      <c r="DL36" s="15">
        <f>+[65]mFlows!DL53</f>
        <v>-21.878840629999999</v>
      </c>
      <c r="DM36" s="15">
        <f>+[65]mFlows!DM53</f>
        <v>24.701689819999999</v>
      </c>
      <c r="DN36" s="15">
        <f>+[65]mFlows!DN53</f>
        <v>0</v>
      </c>
      <c r="DO36" s="15">
        <f>+[65]mFlows!DO53</f>
        <v>0</v>
      </c>
      <c r="DP36" s="15">
        <f>+[65]mFlows!DP53</f>
        <v>20.85932549</v>
      </c>
      <c r="DQ36" s="15">
        <f>+[65]mFlows!DQ53</f>
        <v>0</v>
      </c>
      <c r="DR36" s="15">
        <f>+[65]mFlows!DR53</f>
        <v>0.58985122000000001</v>
      </c>
      <c r="DS36" s="15">
        <f>+[65]mFlows!DS53</f>
        <v>0</v>
      </c>
      <c r="DT36" s="15">
        <f>+[65]mFlows!DT53</f>
        <v>5.4048153000000001</v>
      </c>
      <c r="DU36" s="15">
        <f>+[65]mFlows!DU53</f>
        <v>0.95023446999999994</v>
      </c>
      <c r="DV36" s="15">
        <f>+[65]mFlows!DV53</f>
        <v>4.1677326900000002</v>
      </c>
      <c r="DW36" s="15"/>
      <c r="DX36" s="16"/>
      <c r="DY36" s="15">
        <f>+[65]mFlows!DW53</f>
        <v>0</v>
      </c>
      <c r="DZ36" s="15">
        <f>+[65]mFlows!DX53</f>
        <v>0</v>
      </c>
      <c r="EA36" s="15">
        <f>+[65]mFlows!DY53</f>
        <v>0</v>
      </c>
      <c r="EB36" s="15">
        <f>+[65]mFlows!DZ53</f>
        <v>0</v>
      </c>
      <c r="EC36" s="15">
        <f>+[65]mFlows!EA53</f>
        <v>0</v>
      </c>
      <c r="ED36" s="15">
        <f>+[65]mFlows!EB53</f>
        <v>0</v>
      </c>
      <c r="EE36" s="15">
        <f>+[65]mFlows!EC53</f>
        <v>0</v>
      </c>
      <c r="EF36" s="15">
        <f>+[65]mFlows!ED53</f>
        <v>0</v>
      </c>
      <c r="EG36" s="15">
        <f>+[65]mFlows!EE53</f>
        <v>0</v>
      </c>
      <c r="EH36" s="15">
        <f>+[65]mFlows!EF53</f>
        <v>0</v>
      </c>
      <c r="EI36" s="15">
        <f>+[65]mFlows!EG53</f>
        <v>0</v>
      </c>
      <c r="EJ36" s="15">
        <f>+[65]mFlows!EH53</f>
        <v>0</v>
      </c>
      <c r="EK36" s="15">
        <f t="shared" si="9"/>
        <v>0</v>
      </c>
      <c r="EL36" s="16"/>
      <c r="EM36" s="15">
        <f>+[65]mFlows!EI53</f>
        <v>0</v>
      </c>
      <c r="EN36" s="15">
        <f>+[65]mFlows!EJ53</f>
        <v>0</v>
      </c>
      <c r="EO36" s="15">
        <f>+[65]mFlows!EK53</f>
        <v>0</v>
      </c>
      <c r="EP36" s="15">
        <f>+[65]mFlows!EL53</f>
        <v>0</v>
      </c>
      <c r="EQ36" s="15">
        <f>+[65]mFlows!EM53</f>
        <v>0</v>
      </c>
      <c r="ER36" s="15">
        <f>+[65]mFlows!EN53</f>
        <v>0</v>
      </c>
      <c r="ES36" s="15">
        <f>+[65]mFlows!EO53</f>
        <v>0</v>
      </c>
      <c r="ET36" s="15">
        <f>+[65]mFlows!EP53</f>
        <v>0</v>
      </c>
      <c r="EU36" s="15">
        <f>+[65]mFlows!EQ53</f>
        <v>0</v>
      </c>
      <c r="EV36" s="15">
        <f>+[65]mFlows!ER53</f>
        <v>0</v>
      </c>
      <c r="EW36" s="15">
        <f>+[65]mFlows!ES53</f>
        <v>0</v>
      </c>
      <c r="EX36" s="15">
        <f>+[65]mFlows!ET53</f>
        <v>-40</v>
      </c>
      <c r="EY36" s="15">
        <f t="shared" si="10"/>
        <v>-40</v>
      </c>
      <c r="EZ36" s="16"/>
      <c r="FA36" s="15">
        <f>+[65]mFlows!EU53</f>
        <v>0</v>
      </c>
      <c r="FB36" s="15">
        <f>+[65]mFlows!EV53</f>
        <v>40.136666670000004</v>
      </c>
      <c r="FC36" s="15">
        <f>+[65]mFlows!EW53</f>
        <v>-30</v>
      </c>
      <c r="FD36" s="15">
        <f>+[65]mFlows!EX53</f>
        <v>0</v>
      </c>
      <c r="FE36" s="15">
        <f>+[65]mFlows!EY53</f>
        <v>0</v>
      </c>
      <c r="FF36" s="15">
        <f>+[65]mFlows!EZ53</f>
        <v>0.21750000000000114</v>
      </c>
      <c r="FG36" s="15">
        <f>+[65]mFlows!FA53</f>
        <v>-17.068638460000003</v>
      </c>
      <c r="FH36" s="15">
        <f>+[65]mFlows!FB53</f>
        <v>-19.068638460000003</v>
      </c>
      <c r="FI36" s="15">
        <f>+[65]mFlows!FC53</f>
        <v>0.21750000000000114</v>
      </c>
      <c r="FJ36" s="15">
        <f>+[65]mFlows!FD53</f>
        <v>0</v>
      </c>
      <c r="FK36" s="15">
        <f>+[65]mFlows!FE53</f>
        <v>0</v>
      </c>
      <c r="FL36" s="15">
        <f>+[65]mFlows!FF53</f>
        <v>-8.9097557899999984</v>
      </c>
      <c r="FM36" s="15">
        <f t="shared" si="11"/>
        <v>-34.475366039999997</v>
      </c>
    </row>
    <row r="37" spans="2:169" x14ac:dyDescent="0.25">
      <c r="B37" s="707" t="s">
        <v>684</v>
      </c>
      <c r="C37" s="15">
        <f>+[65]mFlows!S64</f>
        <v>0</v>
      </c>
      <c r="D37" s="15">
        <f>+[65]mFlows!T64</f>
        <v>0</v>
      </c>
      <c r="E37" s="15">
        <f>+[65]mFlows!U64</f>
        <v>0</v>
      </c>
      <c r="F37" s="15">
        <f>+[65]mFlows!V64</f>
        <v>0</v>
      </c>
      <c r="G37" s="15">
        <f>+[65]mFlows!W64</f>
        <v>0</v>
      </c>
      <c r="H37" s="15">
        <f>+[65]mFlows!X64</f>
        <v>0</v>
      </c>
      <c r="I37" s="15">
        <f>+[65]mFlows!Y64</f>
        <v>0</v>
      </c>
      <c r="J37" s="15">
        <f>+[65]mFlows!Z64</f>
        <v>0</v>
      </c>
      <c r="K37" s="15">
        <f>+[65]mFlows!AA64</f>
        <v>0</v>
      </c>
      <c r="L37" s="15">
        <f>+[65]mFlows!AB64</f>
        <v>0</v>
      </c>
      <c r="M37" s="15">
        <f>+[65]mFlows!AC64</f>
        <v>0</v>
      </c>
      <c r="N37" s="15">
        <f>+[65]mFlows!AD64</f>
        <v>0</v>
      </c>
      <c r="O37" s="15">
        <f t="shared" si="0"/>
        <v>0</v>
      </c>
      <c r="P37" s="16"/>
      <c r="Q37" s="15">
        <f>+[65]mFlows!AE64</f>
        <v>0</v>
      </c>
      <c r="R37" s="15">
        <f>+[65]mFlows!AF64</f>
        <v>0</v>
      </c>
      <c r="S37" s="15">
        <f>+[65]mFlows!AG64</f>
        <v>0</v>
      </c>
      <c r="T37" s="15">
        <f>+[65]mFlows!AH64</f>
        <v>0</v>
      </c>
      <c r="U37" s="15">
        <f>+[65]mFlows!AI64</f>
        <v>0</v>
      </c>
      <c r="V37" s="15">
        <f>+[65]mFlows!AJ64</f>
        <v>0</v>
      </c>
      <c r="W37" s="15">
        <f>+[65]mFlows!AK64</f>
        <v>0</v>
      </c>
      <c r="X37" s="15">
        <f>+[65]mFlows!AL64</f>
        <v>0</v>
      </c>
      <c r="Y37" s="15">
        <f>+[65]mFlows!AM64</f>
        <v>0</v>
      </c>
      <c r="Z37" s="15">
        <f>+[65]mFlows!AN64</f>
        <v>0</v>
      </c>
      <c r="AA37" s="15">
        <f>+[65]mFlows!AO64</f>
        <v>0</v>
      </c>
      <c r="AB37" s="15">
        <f>+[65]mFlows!AP64</f>
        <v>-49.842166470000002</v>
      </c>
      <c r="AC37" s="15">
        <f t="shared" si="1"/>
        <v>-49.842166470000002</v>
      </c>
      <c r="AD37" s="16"/>
      <c r="AE37" s="15">
        <f>+[65]mFlows!AQ64</f>
        <v>0</v>
      </c>
      <c r="AF37" s="15">
        <f>+[65]mFlows!AR64</f>
        <v>50</v>
      </c>
      <c r="AG37" s="15">
        <f>+[65]mFlows!AS64</f>
        <v>0</v>
      </c>
      <c r="AH37" s="15">
        <f>+[65]mFlows!AT64</f>
        <v>0</v>
      </c>
      <c r="AI37" s="15">
        <f>+[65]mFlows!AU64</f>
        <v>0</v>
      </c>
      <c r="AJ37" s="15">
        <f>+[65]mFlows!AV64</f>
        <v>0</v>
      </c>
      <c r="AK37" s="15">
        <f>+[65]mFlows!AW64</f>
        <v>0</v>
      </c>
      <c r="AL37" s="15">
        <f>+[65]mFlows!AX64</f>
        <v>0</v>
      </c>
      <c r="AM37" s="15">
        <f>+[65]mFlows!AY64</f>
        <v>0</v>
      </c>
      <c r="AN37" s="15">
        <f>+[65]mFlows!AZ64</f>
        <v>0</v>
      </c>
      <c r="AO37" s="15">
        <f>+[65]mFlows!BA64</f>
        <v>0</v>
      </c>
      <c r="AP37" s="15">
        <f>+[65]mFlows!BB64</f>
        <v>-50</v>
      </c>
      <c r="AQ37" s="15">
        <f t="shared" si="2"/>
        <v>0</v>
      </c>
      <c r="AR37" s="16"/>
      <c r="AS37" s="15">
        <f>+[65]mFlows!BC64</f>
        <v>0</v>
      </c>
      <c r="AT37" s="15">
        <f>+[65]mFlows!BD64</f>
        <v>50.296333329999996</v>
      </c>
      <c r="AU37" s="15">
        <f>+[65]mFlows!BE64</f>
        <v>0</v>
      </c>
      <c r="AV37" s="15">
        <f>+[65]mFlows!BF64</f>
        <v>0</v>
      </c>
      <c r="AW37" s="15">
        <f>+[65]mFlows!BG64</f>
        <v>0</v>
      </c>
      <c r="AX37" s="15">
        <f>+[65]mFlows!BH64</f>
        <v>0</v>
      </c>
      <c r="AY37" s="15">
        <f>+[65]mFlows!BI64</f>
        <v>0</v>
      </c>
      <c r="AZ37" s="15">
        <f>+[65]mFlows!BJ64</f>
        <v>0</v>
      </c>
      <c r="BA37" s="15">
        <f>+[65]mFlows!BK64</f>
        <v>0</v>
      </c>
      <c r="BB37" s="15">
        <f>+[65]mFlows!BL64</f>
        <v>0</v>
      </c>
      <c r="BC37" s="15">
        <f>+[65]mFlows!BM64</f>
        <v>0</v>
      </c>
      <c r="BD37" s="15">
        <f>+[65]mFlows!BN64</f>
        <v>0</v>
      </c>
      <c r="BE37" s="15"/>
      <c r="BF37" s="16"/>
      <c r="BG37" s="15">
        <f>+[65]mFlows!BO64</f>
        <v>0</v>
      </c>
      <c r="BH37" s="15">
        <f>+[65]mFlows!BP64</f>
        <v>0</v>
      </c>
      <c r="BI37" s="15">
        <f>+[65]mFlows!BQ64</f>
        <v>0</v>
      </c>
      <c r="BJ37" s="15">
        <f>+[65]mFlows!BR64</f>
        <v>0</v>
      </c>
      <c r="BK37" s="15">
        <f>+[65]mFlows!BS64</f>
        <v>0</v>
      </c>
      <c r="BL37" s="15">
        <f>+[65]mFlows!BT64</f>
        <v>0</v>
      </c>
      <c r="BM37" s="15">
        <f>+[65]mFlows!BU64</f>
        <v>0</v>
      </c>
      <c r="BN37" s="15">
        <f>+[65]mFlows!BV64</f>
        <v>0</v>
      </c>
      <c r="BO37" s="15">
        <f>+[65]mFlows!BW64</f>
        <v>0</v>
      </c>
      <c r="BP37" s="15">
        <f>+[65]mFlows!BX64</f>
        <v>0</v>
      </c>
      <c r="BQ37" s="15">
        <f>+[65]mFlows!BY64</f>
        <v>0</v>
      </c>
      <c r="BR37" s="15">
        <f>+[65]mFlows!BZ64</f>
        <v>0</v>
      </c>
      <c r="BS37" s="15"/>
      <c r="BT37" s="16"/>
      <c r="BU37" s="15">
        <f>+[65]mFlows!CA64</f>
        <v>0</v>
      </c>
      <c r="BV37" s="15">
        <f>+[65]mFlows!CB64</f>
        <v>0</v>
      </c>
      <c r="BW37" s="15">
        <f>+[65]mFlows!CC64</f>
        <v>0</v>
      </c>
      <c r="BX37" s="15">
        <f>+[65]mFlows!CD64</f>
        <v>0</v>
      </c>
      <c r="BY37" s="15">
        <f>+[65]mFlows!CE64</f>
        <v>0</v>
      </c>
      <c r="BZ37" s="15">
        <f>+[65]mFlows!CF64</f>
        <v>0</v>
      </c>
      <c r="CA37" s="15">
        <f>+[65]mFlows!CG64</f>
        <v>0</v>
      </c>
      <c r="CB37" s="15">
        <f>+[65]mFlows!CH64</f>
        <v>0</v>
      </c>
      <c r="CC37" s="15">
        <f>+[65]mFlows!CI64</f>
        <v>0</v>
      </c>
      <c r="CD37" s="15">
        <f>+[65]mFlows!CJ64</f>
        <v>0</v>
      </c>
      <c r="CE37" s="15">
        <f>+[65]mFlows!CK64</f>
        <v>0</v>
      </c>
      <c r="CF37" s="15">
        <f>+[65]mFlows!CL64</f>
        <v>0</v>
      </c>
      <c r="CG37" s="15"/>
      <c r="CH37" s="16"/>
      <c r="CI37" s="15">
        <f>+[65]mFlows!CM64</f>
        <v>0</v>
      </c>
      <c r="CJ37" s="15">
        <f>+[65]mFlows!CN64</f>
        <v>0</v>
      </c>
      <c r="CK37" s="15">
        <f>+[65]mFlows!CO64</f>
        <v>0</v>
      </c>
      <c r="CL37" s="15">
        <f>+[65]mFlows!CP64</f>
        <v>0</v>
      </c>
      <c r="CM37" s="15">
        <f>+[65]mFlows!CQ64</f>
        <v>0</v>
      </c>
      <c r="CN37" s="15">
        <f>+[65]mFlows!CR64</f>
        <v>0</v>
      </c>
      <c r="CO37" s="15">
        <f>+[65]mFlows!CS64</f>
        <v>0</v>
      </c>
      <c r="CP37" s="15">
        <f>+[65]mFlows!CT64</f>
        <v>0</v>
      </c>
      <c r="CQ37" s="15">
        <f>+[65]mFlows!CU64</f>
        <v>0</v>
      </c>
      <c r="CR37" s="15">
        <f>+[65]mFlows!CV64</f>
        <v>0</v>
      </c>
      <c r="CS37" s="15">
        <f>+[65]mFlows!CW64</f>
        <v>0</v>
      </c>
      <c r="CT37" s="15">
        <f>+[65]mFlows!CX64</f>
        <v>0</v>
      </c>
      <c r="CU37" s="15"/>
      <c r="CV37" s="16"/>
      <c r="CW37" s="15">
        <f>+[65]mFlows!CY64</f>
        <v>0</v>
      </c>
      <c r="CX37" s="15">
        <f>+[65]mFlows!CZ64</f>
        <v>-51.687111170353369</v>
      </c>
      <c r="CY37" s="15">
        <f>+[65]mFlows!DA64</f>
        <v>0</v>
      </c>
      <c r="CZ37" s="15">
        <f>+[65]mFlows!DB64</f>
        <v>-2.1381023690259275</v>
      </c>
      <c r="DA37" s="15">
        <f>+[65]mFlows!DC64</f>
        <v>0</v>
      </c>
      <c r="DB37" s="15">
        <f>+[65]mFlows!DD64</f>
        <v>-8.4619400000000002</v>
      </c>
      <c r="DC37" s="15">
        <f>+[65]mFlows!DE64</f>
        <v>0</v>
      </c>
      <c r="DD37" s="15">
        <f>+[65]mFlows!DF64</f>
        <v>0</v>
      </c>
      <c r="DE37" s="15">
        <f>+[65]mFlows!DG64</f>
        <v>-9.1298896389958575</v>
      </c>
      <c r="DF37" s="15">
        <f>+[65]mFlows!DH64</f>
        <v>-13.204303158075117</v>
      </c>
      <c r="DG37" s="15">
        <f>+[65]mFlows!DI64</f>
        <v>-35.388427646805461</v>
      </c>
      <c r="DH37" s="15">
        <f>+[65]mFlows!DJ64</f>
        <v>-25.554189363314112</v>
      </c>
      <c r="DI37" s="15"/>
      <c r="DJ37" s="16"/>
      <c r="DK37" s="15">
        <f>+[65]mFlows!DK64</f>
        <v>0</v>
      </c>
      <c r="DL37" s="15">
        <f>+[65]mFlows!DL64</f>
        <v>0</v>
      </c>
      <c r="DM37" s="15">
        <f>+[65]mFlows!DM64</f>
        <v>0</v>
      </c>
      <c r="DN37" s="15">
        <f>+[65]mFlows!DN64</f>
        <v>-61.865883771912934</v>
      </c>
      <c r="DO37" s="15">
        <f>+[65]mFlows!DO64</f>
        <v>-115.69459706194675</v>
      </c>
      <c r="DP37" s="15">
        <f>+[65]mFlows!DP64</f>
        <v>0</v>
      </c>
      <c r="DQ37" s="15">
        <f>+[65]mFlows!DQ64</f>
        <v>0</v>
      </c>
      <c r="DR37" s="15">
        <f>+[65]mFlows!DR64</f>
        <v>0</v>
      </c>
      <c r="DS37" s="15">
        <f>+[65]mFlows!DS64</f>
        <v>0</v>
      </c>
      <c r="DT37" s="15">
        <f>+[65]mFlows!DT64</f>
        <v>0</v>
      </c>
      <c r="DU37" s="15">
        <f>+[65]mFlows!DU64</f>
        <v>0</v>
      </c>
      <c r="DV37" s="15">
        <f>+[65]mFlows!DV64</f>
        <v>-42.028179076457882</v>
      </c>
      <c r="DW37" s="15"/>
      <c r="DX37" s="16"/>
      <c r="DY37" s="15">
        <f>+[65]mFlows!DW64</f>
        <v>0</v>
      </c>
      <c r="DZ37" s="15">
        <f>+[65]mFlows!DX64</f>
        <v>0</v>
      </c>
      <c r="EA37" s="15">
        <f>+[65]mFlows!DY64</f>
        <v>0</v>
      </c>
      <c r="EB37" s="15">
        <f>+[65]mFlows!DZ64</f>
        <v>61.309870070000002</v>
      </c>
      <c r="EC37" s="15">
        <f>+[65]mFlows!EA64</f>
        <v>0</v>
      </c>
      <c r="ED37" s="15">
        <f>+[65]mFlows!EB64</f>
        <v>0</v>
      </c>
      <c r="EE37" s="15">
        <f>+[65]mFlows!EC64</f>
        <v>0</v>
      </c>
      <c r="EF37" s="15">
        <f>+[65]mFlows!ED64</f>
        <v>-1.9006822759326754</v>
      </c>
      <c r="EG37" s="15">
        <f>+[65]mFlows!EE64</f>
        <v>0</v>
      </c>
      <c r="EH37" s="15">
        <f>+[65]mFlows!EF64</f>
        <v>0</v>
      </c>
      <c r="EI37" s="15">
        <f>+[65]mFlows!EG64</f>
        <v>0</v>
      </c>
      <c r="EJ37" s="15">
        <f>+[65]mFlows!EH64</f>
        <v>0</v>
      </c>
      <c r="EK37" s="15">
        <f t="shared" si="9"/>
        <v>59.409187794067329</v>
      </c>
      <c r="EL37" s="16"/>
      <c r="EM37" s="15">
        <f>+[65]mFlows!EI64</f>
        <v>56.493609160000005</v>
      </c>
      <c r="EN37" s="15">
        <f>+[65]mFlows!EJ64</f>
        <v>0</v>
      </c>
      <c r="EO37" s="15">
        <f>+[65]mFlows!EK64</f>
        <v>0</v>
      </c>
      <c r="EP37" s="15">
        <f>+[65]mFlows!EL64</f>
        <v>-3.4383876600000001</v>
      </c>
      <c r="EQ37" s="15">
        <f>+[65]mFlows!EM64</f>
        <v>0</v>
      </c>
      <c r="ER37" s="15">
        <f>+[65]mFlows!EN64</f>
        <v>0</v>
      </c>
      <c r="ES37" s="15">
        <f>+[65]mFlows!EO64</f>
        <v>0</v>
      </c>
      <c r="ET37" s="15">
        <f>+[65]mFlows!EP64</f>
        <v>26.185286309999995</v>
      </c>
      <c r="EU37" s="15">
        <f>+[65]mFlows!EQ64</f>
        <v>-111.85786487274518</v>
      </c>
      <c r="EV37" s="15">
        <f>+[65]mFlows!ER64</f>
        <v>0</v>
      </c>
      <c r="EW37" s="15">
        <f>+[65]mFlows!ES64</f>
        <v>24.286727110000001</v>
      </c>
      <c r="EX37" s="15">
        <f>+[65]mFlows!ET64</f>
        <v>-46.568917484725333</v>
      </c>
      <c r="EY37" s="15">
        <f t="shared" si="10"/>
        <v>-54.899547437470517</v>
      </c>
      <c r="EZ37" s="16"/>
      <c r="FA37" s="15">
        <f>+[65]mFlows!EU64</f>
        <v>-156.44729386120665</v>
      </c>
      <c r="FB37" s="15">
        <f>+[65]mFlows!EV64</f>
        <v>-67.708318184750794</v>
      </c>
      <c r="FC37" s="15">
        <f>+[65]mFlows!EW64</f>
        <v>-126.16990303</v>
      </c>
      <c r="FD37" s="15">
        <f>+[65]mFlows!EX64</f>
        <v>89.455201261556979</v>
      </c>
      <c r="FE37" s="15">
        <f>+[65]mFlows!EY64</f>
        <v>-11.367525989489117</v>
      </c>
      <c r="FF37" s="15">
        <f>+[65]mFlows!EZ64</f>
        <v>1.8695074200000004</v>
      </c>
      <c r="FG37" s="15">
        <f>+[65]mFlows!FA64</f>
        <v>-22.430845065048722</v>
      </c>
      <c r="FH37" s="15">
        <f>+[65]mFlows!FB64</f>
        <v>-27.523370122703273</v>
      </c>
      <c r="FI37" s="15">
        <f>+[65]mFlows!FC64</f>
        <v>2.8211558700000023</v>
      </c>
      <c r="FJ37" s="15">
        <f>+[65]mFlows!FD64</f>
        <v>2.3776493600000004</v>
      </c>
      <c r="FK37" s="15">
        <f>+[65]mFlows!FE64</f>
        <v>-74.353414244451884</v>
      </c>
      <c r="FL37" s="15">
        <f>+[65]mFlows!FF64</f>
        <v>-58.700300963858645</v>
      </c>
      <c r="FM37" s="15">
        <f t="shared" si="11"/>
        <v>-448.17745754995218</v>
      </c>
    </row>
    <row r="38" spans="2:169" x14ac:dyDescent="0.25">
      <c r="B38" s="692" t="s">
        <v>731</v>
      </c>
      <c r="C38" s="15">
        <f>-[65]mFlows!S12</f>
        <v>21.46</v>
      </c>
      <c r="D38" s="15">
        <f>-[65]mFlows!T12</f>
        <v>-2.3799999999999955</v>
      </c>
      <c r="E38" s="15">
        <f>-[65]mFlows!U12</f>
        <v>3.5899999999999963</v>
      </c>
      <c r="F38" s="15">
        <f>-[65]mFlows!V12</f>
        <v>-10.79</v>
      </c>
      <c r="G38" s="15">
        <f>-[65]mFlows!W12</f>
        <v>10.199999999999999</v>
      </c>
      <c r="H38" s="15">
        <f>-[65]mFlows!X12</f>
        <v>0</v>
      </c>
      <c r="I38" s="15">
        <f>-[65]mFlows!Y12</f>
        <v>-0.16999999999999815</v>
      </c>
      <c r="J38" s="15">
        <f>-[65]mFlows!Z12</f>
        <v>-3.3900000000000006</v>
      </c>
      <c r="K38" s="15">
        <f>-[65]mFlows!AA12</f>
        <v>8.5399999999999991</v>
      </c>
      <c r="L38" s="15">
        <f>-[65]mFlows!AB12</f>
        <v>0.74000000000000199</v>
      </c>
      <c r="M38" s="15">
        <f>-[65]mFlows!AC12</f>
        <v>-3.4800000000000004</v>
      </c>
      <c r="N38" s="15">
        <f>-[65]mFlows!AD12</f>
        <v>3.3900000000000006</v>
      </c>
      <c r="O38" s="15">
        <f t="shared" si="0"/>
        <v>27.710000000000004</v>
      </c>
      <c r="P38" s="16"/>
      <c r="Q38" s="15">
        <f>-[65]mFlows!AE12</f>
        <v>2.0500000000000007</v>
      </c>
      <c r="R38" s="15">
        <f>-[65]mFlows!AF12</f>
        <v>-3.4700000000000024</v>
      </c>
      <c r="S38" s="15">
        <f>-[65]mFlows!AG12</f>
        <v>1.4600000000000009</v>
      </c>
      <c r="T38" s="15">
        <f>-[65]mFlows!AH12</f>
        <v>-0.76000000000000156</v>
      </c>
      <c r="U38" s="15">
        <f>-[65]mFlows!AI12</f>
        <v>-3.9299999999999997</v>
      </c>
      <c r="V38" s="15">
        <f>-[65]mFlows!AJ12</f>
        <v>-4.769999999999996</v>
      </c>
      <c r="W38" s="15">
        <f>-[65]mFlows!AK12</f>
        <v>9.019999999999996</v>
      </c>
      <c r="X38" s="15">
        <f>-[65]mFlows!AL12</f>
        <v>0.5</v>
      </c>
      <c r="Y38" s="15">
        <f>-[65]mFlows!AM12</f>
        <v>-1.759999999999998</v>
      </c>
      <c r="Z38" s="15">
        <f>-[65]mFlows!AN12</f>
        <v>-7.1499999999999986</v>
      </c>
      <c r="AA38" s="15">
        <f>-[65]mFlows!AO12</f>
        <v>11.639999999999997</v>
      </c>
      <c r="AB38" s="15">
        <f>-[65]mFlows!AP12</f>
        <v>-6.7399999999999984</v>
      </c>
      <c r="AC38" s="15">
        <f t="shared" si="1"/>
        <v>-3.91</v>
      </c>
      <c r="AD38" s="16"/>
      <c r="AE38" s="15">
        <f>-[65]mFlows!AQ12</f>
        <v>4.93</v>
      </c>
      <c r="AF38" s="15">
        <f>-[65]mFlows!AR12</f>
        <v>-7.75</v>
      </c>
      <c r="AG38" s="15">
        <f>-[65]mFlows!AS12</f>
        <v>4.009999999999998</v>
      </c>
      <c r="AH38" s="15">
        <f>-[65]mFlows!AT12</f>
        <v>6.5600000000000023</v>
      </c>
      <c r="AI38" s="15">
        <f>-[65]mFlows!AU12</f>
        <v>-5.8300000000000018</v>
      </c>
      <c r="AJ38" s="15">
        <f>-[65]mFlows!AV12</f>
        <v>1.4600000000000009</v>
      </c>
      <c r="AK38" s="15">
        <f>-[65]mFlows!AW12</f>
        <v>-6.129999999999999</v>
      </c>
      <c r="AL38" s="15">
        <f>-[65]mFlows!AX12</f>
        <v>1.8099999999999987</v>
      </c>
      <c r="AM38" s="15">
        <f>-[65]mFlows!AY12</f>
        <v>12.57</v>
      </c>
      <c r="AN38" s="15">
        <f>-[65]mFlows!AZ12</f>
        <v>6.98</v>
      </c>
      <c r="AO38" s="15">
        <f>-[65]mFlows!BA12</f>
        <v>-5.129999999999999</v>
      </c>
      <c r="AP38" s="15">
        <f>-[65]mFlows!BB12</f>
        <v>-7.7900000000000027</v>
      </c>
      <c r="AQ38" s="15">
        <f t="shared" si="2"/>
        <v>5.6899999999999977</v>
      </c>
      <c r="AR38" s="16"/>
      <c r="AS38" s="15">
        <f>-[65]mFlows!BC12</f>
        <v>9.2800000000000011</v>
      </c>
      <c r="AT38" s="15">
        <f>-[65]mFlows!BD12</f>
        <v>-8.009999999999998</v>
      </c>
      <c r="AU38" s="15">
        <f>-[65]mFlows!BE12</f>
        <v>7.1999999999999975</v>
      </c>
      <c r="AV38" s="15">
        <f>-[65]mFlows!BF12</f>
        <v>-0.97999999999999865</v>
      </c>
      <c r="AW38" s="15">
        <f>-[65]mFlows!BG12</f>
        <v>0.83999999999999986</v>
      </c>
      <c r="AX38" s="15">
        <f>-[65]mFlows!BH12</f>
        <v>-24.669999999999998</v>
      </c>
      <c r="AY38" s="15">
        <f>-[65]mFlows!BI12</f>
        <v>7.5</v>
      </c>
      <c r="AZ38" s="15">
        <f>-[65]mFlows!BJ12</f>
        <v>-12.520000000000003</v>
      </c>
      <c r="BA38" s="15">
        <f>-[65]mFlows!BK12</f>
        <v>-4.1099999999999994</v>
      </c>
      <c r="BB38" s="15">
        <f>-[65]mFlows!BL12</f>
        <v>13.29</v>
      </c>
      <c r="BC38" s="15">
        <f>-[65]mFlows!BM12</f>
        <v>8.4600000000000009</v>
      </c>
      <c r="BD38" s="15">
        <f>-[65]mFlows!BN12</f>
        <v>-10.75</v>
      </c>
      <c r="BE38" s="15">
        <f>+SUM(AS38:BD38)</f>
        <v>-14.469999999999999</v>
      </c>
      <c r="BF38" s="16"/>
      <c r="BG38" s="15">
        <f>-[65]mFlows!BO12</f>
        <v>6.8500000000000014</v>
      </c>
      <c r="BH38" s="15">
        <f>-[65]mFlows!BP12</f>
        <v>-4.5799999999999983</v>
      </c>
      <c r="BI38" s="15">
        <f>-[65]mFlows!BQ12</f>
        <v>7.1499999999999986</v>
      </c>
      <c r="BJ38" s="15">
        <f>-[65]mFlows!BR12</f>
        <v>0.32999999999999829</v>
      </c>
      <c r="BK38" s="15">
        <f>-[65]mFlows!BS12</f>
        <v>1.3099999999999987</v>
      </c>
      <c r="BL38" s="15">
        <f>-[65]mFlows!BT12</f>
        <v>-5.3499999999999979</v>
      </c>
      <c r="BM38" s="15">
        <f>-[65]mFlows!BU12</f>
        <v>1.4100000000000001</v>
      </c>
      <c r="BN38" s="15">
        <f>-[65]mFlows!BV12</f>
        <v>5.9199999999999982</v>
      </c>
      <c r="BO38" s="15">
        <f>-[65]mFlows!BW12</f>
        <v>-8.5899999999999963</v>
      </c>
      <c r="BP38" s="15">
        <f>-[65]mFlows!BX12</f>
        <v>-5.7000000000000028</v>
      </c>
      <c r="BQ38" s="15">
        <f>-[65]mFlows!BY12</f>
        <v>0.34000000000000341</v>
      </c>
      <c r="BR38" s="15">
        <f>-[65]mFlows!BZ12</f>
        <v>11.119999999999997</v>
      </c>
      <c r="BS38" s="15">
        <f>+SUM(BG38:BR38)</f>
        <v>10.210000000000001</v>
      </c>
      <c r="BT38" s="16"/>
      <c r="BU38" s="15">
        <f>-[65]mFlows!CA12</f>
        <v>-0.37000000000000099</v>
      </c>
      <c r="BV38" s="15">
        <f>-[65]mFlows!CB12</f>
        <v>3.9800000000000004</v>
      </c>
      <c r="BW38" s="15">
        <f>-[65]mFlows!CC12</f>
        <v>7.09</v>
      </c>
      <c r="BX38" s="15">
        <f>-[65]mFlows!CD12</f>
        <v>-1.0500000000000007</v>
      </c>
      <c r="BY38" s="15">
        <f>-[65]mFlows!CE12</f>
        <v>-1.6600000000000001</v>
      </c>
      <c r="BZ38" s="15">
        <f>-[65]mFlows!CF12</f>
        <v>-1.3900000000000006</v>
      </c>
      <c r="CA38" s="15">
        <f>-[65]mFlows!CG12</f>
        <v>-2.389999999999997</v>
      </c>
      <c r="CB38" s="15">
        <f>-[65]mFlows!CH12</f>
        <v>3.1899999999999977</v>
      </c>
      <c r="CC38" s="15">
        <f>-[65]mFlows!CI12</f>
        <v>3</v>
      </c>
      <c r="CD38" s="15">
        <f>-[65]mFlows!CJ12</f>
        <v>8.5300000000000011</v>
      </c>
      <c r="CE38" s="15">
        <f>-[65]mFlows!CK12</f>
        <v>-10.84</v>
      </c>
      <c r="CF38" s="15">
        <f>-[65]mFlows!CL12</f>
        <v>-2.1999999999999993</v>
      </c>
      <c r="CG38" s="15">
        <f>+SUM(BU38:CF38)</f>
        <v>5.8900000000000006</v>
      </c>
      <c r="CH38" s="16"/>
      <c r="CI38" s="15">
        <f>-[65]mFlows!CM12</f>
        <v>-2.5700000000000003</v>
      </c>
      <c r="CJ38" s="15">
        <f>-[65]mFlows!CN12</f>
        <v>-1.2899999999999991</v>
      </c>
      <c r="CK38" s="15">
        <f>-[65]mFlows!CO12</f>
        <v>2.0299999999999976</v>
      </c>
      <c r="CL38" s="15">
        <f>-[65]mFlows!CP12</f>
        <v>-1.5299999999999976</v>
      </c>
      <c r="CM38" s="15">
        <f>-[65]mFlows!CQ12</f>
        <v>-3.6300000000000026</v>
      </c>
      <c r="CN38" s="15">
        <f>-[65]mFlows!CR12</f>
        <v>4.5</v>
      </c>
      <c r="CO38" s="15">
        <f>-[65]mFlows!CS12</f>
        <v>0.26999999999999957</v>
      </c>
      <c r="CP38" s="15">
        <f>-[65]mFlows!CT12</f>
        <v>2.860000000000003</v>
      </c>
      <c r="CQ38" s="15">
        <f>-[65]mFlows!CU12</f>
        <v>-1.1800000000000033</v>
      </c>
      <c r="CR38" s="15">
        <f>-[65]mFlows!CV12</f>
        <v>4.8000000000000007</v>
      </c>
      <c r="CS38" s="15">
        <f>-[65]mFlows!CW12</f>
        <v>-2.7300000000000004</v>
      </c>
      <c r="CT38" s="15">
        <f>-[65]mFlows!CX12</f>
        <v>-2.009999999999998</v>
      </c>
      <c r="CU38" s="15">
        <f>+SUM(CI38:CT38)</f>
        <v>-0.48000000000000043</v>
      </c>
      <c r="CV38" s="16"/>
      <c r="CW38" s="15">
        <f>-[65]mFlows!CY12</f>
        <v>4.3999999999999986</v>
      </c>
      <c r="CX38" s="15">
        <f>-[65]mFlows!CZ12</f>
        <v>-2.9800000000000004</v>
      </c>
      <c r="CY38" s="15">
        <f>-[65]mFlows!DA12</f>
        <v>5.0500000000000007</v>
      </c>
      <c r="CZ38" s="15">
        <f>-[65]mFlows!DB12</f>
        <v>-3.1400000000000006</v>
      </c>
      <c r="DA38" s="15">
        <f>-[65]mFlows!DC12</f>
        <v>-0.80000000000000071</v>
      </c>
      <c r="DB38" s="15">
        <f>-[65]mFlows!DD12</f>
        <v>4.6800000000000015</v>
      </c>
      <c r="DC38" s="15">
        <f>-[65]mFlows!DE12</f>
        <v>-1.3899999999999988</v>
      </c>
      <c r="DD38" s="15">
        <f>-[65]mFlows!DF12</f>
        <v>-2.2800000000000011</v>
      </c>
      <c r="DE38" s="15">
        <f>-[65]mFlows!DG12</f>
        <v>-2.6999999999999993</v>
      </c>
      <c r="DF38" s="15">
        <f>-[65]mFlows!DH12</f>
        <v>1.2899999999999991</v>
      </c>
      <c r="DG38" s="15">
        <f>-[65]mFlows!DI12</f>
        <v>-3.4299999999999997</v>
      </c>
      <c r="DH38" s="15">
        <f>-[65]mFlows!DJ12</f>
        <v>-4.7199999999999989</v>
      </c>
      <c r="DI38" s="15">
        <f>+SUM(CW38:DH38)</f>
        <v>-6.02</v>
      </c>
      <c r="DJ38" s="16"/>
      <c r="DK38" s="15">
        <f>-[65]mFlows!DK12</f>
        <v>-1.3000000000000007</v>
      </c>
      <c r="DL38" s="15">
        <f>-[65]mFlows!DL12</f>
        <v>1.7100000000000009</v>
      </c>
      <c r="DM38" s="15">
        <f>-[65]mFlows!DM12</f>
        <v>1.889999999999997</v>
      </c>
      <c r="DN38" s="15">
        <f>-[65]mFlows!DN12</f>
        <v>-0.86999999999999744</v>
      </c>
      <c r="DO38" s="15">
        <f>-[65]mFlows!DO12</f>
        <v>-1.5906170000000017</v>
      </c>
      <c r="DP38" s="15">
        <f>-[65]mFlows!DP12</f>
        <v>-2.3476210000000002</v>
      </c>
      <c r="DQ38" s="15">
        <f>-[65]mFlows!DQ12</f>
        <v>-1.3649889999999978</v>
      </c>
      <c r="DR38" s="15">
        <f>-[65]mFlows!DR12</f>
        <v>-5.8377780000000001</v>
      </c>
      <c r="DS38" s="15">
        <f>-[65]mFlows!DS12</f>
        <v>-0.51663100000000384</v>
      </c>
      <c r="DT38" s="15">
        <f>-[65]mFlows!DT12</f>
        <v>5.9478250000000017</v>
      </c>
      <c r="DU38" s="15">
        <f>-[65]mFlows!DU12</f>
        <v>-3.4130049999999983</v>
      </c>
      <c r="DV38" s="15">
        <f>-[65]mFlows!DV12</f>
        <v>4.9803320000000006</v>
      </c>
      <c r="DW38" s="15">
        <f>+SUM(DK38:DV38)</f>
        <v>-2.7124839999999999</v>
      </c>
      <c r="DX38" s="16"/>
      <c r="DY38" s="15">
        <f>-[65]mFlows!DW12</f>
        <v>-4.5374569999999999</v>
      </c>
      <c r="DZ38" s="15">
        <f>-[65]mFlows!DX12</f>
        <v>3.7374189999999956</v>
      </c>
      <c r="EA38" s="15">
        <f>-[65]mFlows!DY12</f>
        <v>5.131763000000003</v>
      </c>
      <c r="EB38" s="15">
        <f>-[65]mFlows!DZ12</f>
        <v>1.1754829999999998</v>
      </c>
      <c r="EC38" s="15">
        <f>-[65]mFlows!EA12</f>
        <v>1.1059620000000017</v>
      </c>
      <c r="ED38" s="15">
        <f>-[65]mFlows!EB12</f>
        <v>4.3997369999999982</v>
      </c>
      <c r="EE38" s="15">
        <f>-[65]mFlows!EC12</f>
        <v>-14.105847999999998</v>
      </c>
      <c r="EF38" s="15">
        <f>-[65]mFlows!ED12</f>
        <v>10.231306</v>
      </c>
      <c r="EG38" s="15">
        <f>-[65]mFlows!EE12</f>
        <v>-2.592842000000001</v>
      </c>
      <c r="EH38" s="15">
        <f>-[65]mFlows!EF12</f>
        <v>-5.8909840000000031</v>
      </c>
      <c r="EI38" s="15">
        <f>-[65]mFlows!EG12</f>
        <v>7.935171000000004</v>
      </c>
      <c r="EJ38" s="15">
        <f>-[65]mFlows!EH12</f>
        <v>9.4245689999999982</v>
      </c>
      <c r="EK38" s="15">
        <f t="shared" si="9"/>
        <v>16.014278999999998</v>
      </c>
      <c r="EL38" s="16"/>
      <c r="EM38" s="15">
        <f>-[65]mFlows!EI12</f>
        <v>2.0560089999999995</v>
      </c>
      <c r="EN38" s="15">
        <f>-[65]mFlows!EJ12</f>
        <v>-4.4083649999999999</v>
      </c>
      <c r="EO38" s="15">
        <f>-[65]mFlows!EK12</f>
        <v>2.3180000000000014</v>
      </c>
      <c r="EP38" s="15">
        <f>-[65]mFlows!EL12</f>
        <v>0.80447899999999883</v>
      </c>
      <c r="EQ38" s="15">
        <f>-[65]mFlows!EM12</f>
        <v>0.15045600000000015</v>
      </c>
      <c r="ER38" s="15">
        <f>-[65]mFlows!EN12</f>
        <v>-6.1420269999999988</v>
      </c>
      <c r="ES38" s="15">
        <f>-[65]mFlows!EO12</f>
        <v>-1.3513629999998997</v>
      </c>
      <c r="ET38" s="15">
        <f>-[65]mFlows!EP12</f>
        <v>0.2086279999998979</v>
      </c>
      <c r="EU38" s="15">
        <f>-[65]mFlows!EQ12</f>
        <v>1.1978050000000025</v>
      </c>
      <c r="EV38" s="15">
        <f>-[65]mFlows!ER12</f>
        <v>-3.5353670000000008</v>
      </c>
      <c r="EW38" s="15">
        <f>-[65]mFlows!ES12</f>
        <v>10.972159999999999</v>
      </c>
      <c r="EX38" s="15">
        <f>-[65]mFlows!ET12</f>
        <v>1.0749910000000007</v>
      </c>
      <c r="EY38" s="15">
        <f t="shared" si="10"/>
        <v>3.3454060000000005</v>
      </c>
      <c r="EZ38" s="16"/>
      <c r="FA38" s="15">
        <f>-[65]mFlows!EU12</f>
        <v>-14.943823000000002</v>
      </c>
      <c r="FB38" s="15">
        <f>-[65]mFlows!EV12</f>
        <v>3.6610640000000032</v>
      </c>
      <c r="FC38" s="15">
        <f>-[65]mFlows!EW12</f>
        <v>8.7372829999999979</v>
      </c>
      <c r="FD38" s="15">
        <f>-[65]mFlows!EX12</f>
        <v>-0.94289899999999882</v>
      </c>
      <c r="FE38" s="15">
        <f>-[65]mFlows!EY12</f>
        <v>-0.55500000000000149</v>
      </c>
      <c r="FF38" s="15">
        <f>-[65]mFlows!EZ12</f>
        <v>-13.704839</v>
      </c>
      <c r="FG38" s="15">
        <f>-[65]mFlows!FA12</f>
        <v>9.822852000000001</v>
      </c>
      <c r="FH38" s="15">
        <f>-[65]mFlows!FB12</f>
        <v>3.0185320000000004</v>
      </c>
      <c r="FI38" s="15">
        <f>-[65]mFlows!FC12</f>
        <v>-11.596796000000001</v>
      </c>
      <c r="FJ38" s="15">
        <f>-[65]mFlows!FD12</f>
        <v>10.105827000000001</v>
      </c>
      <c r="FK38" s="15">
        <f>-[65]mFlows!FE12</f>
        <v>3.7848999999997801E-2</v>
      </c>
      <c r="FL38" s="15">
        <f>-[65]mFlows!FF12</f>
        <v>-1.9682659999999998</v>
      </c>
      <c r="FM38" s="15">
        <f t="shared" si="11"/>
        <v>-8.3282160000000012</v>
      </c>
    </row>
    <row r="39" spans="2:169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</row>
    <row r="40" spans="2:169" ht="15.75" x14ac:dyDescent="0.25">
      <c r="B40" s="693" t="s">
        <v>736</v>
      </c>
      <c r="C40" s="24">
        <f>-[65]mFlows!S7</f>
        <v>-57.155552000000057</v>
      </c>
      <c r="D40" s="24">
        <f>-[65]mFlows!T7</f>
        <v>-19.872175999999968</v>
      </c>
      <c r="E40" s="24">
        <f>-[65]mFlows!U7</f>
        <v>5.1013769999999568</v>
      </c>
      <c r="F40" s="24">
        <f>-[65]mFlows!V7</f>
        <v>39.29043999999999</v>
      </c>
      <c r="G40" s="24">
        <f>-[65]mFlows!W7</f>
        <v>-32.201491000000033</v>
      </c>
      <c r="H40" s="24">
        <f>-[65]mFlows!X7</f>
        <v>18.433387000000039</v>
      </c>
      <c r="I40" s="24">
        <f>-[65]mFlows!Y7</f>
        <v>-8.946967000000086</v>
      </c>
      <c r="J40" s="24">
        <f>-[65]mFlows!Z7</f>
        <v>-47.3067759999999</v>
      </c>
      <c r="K40" s="24">
        <f>-[65]mFlows!AA7</f>
        <v>-119.61459500000001</v>
      </c>
      <c r="L40" s="24">
        <f>-[65]mFlows!AB7</f>
        <v>13.357287000000042</v>
      </c>
      <c r="M40" s="24">
        <f>-[65]mFlows!AC7</f>
        <v>-26.736717000000112</v>
      </c>
      <c r="N40" s="24">
        <f>-[65]mFlows!AD7</f>
        <v>118.26758300000006</v>
      </c>
      <c r="O40" s="24">
        <f t="shared" si="0"/>
        <v>-117.38420000000008</v>
      </c>
      <c r="P40" s="685"/>
      <c r="Q40" s="24">
        <f>-[65]mFlows!AE7</f>
        <v>-127.04439700000012</v>
      </c>
      <c r="R40" s="24">
        <f>-[65]mFlows!AF7</f>
        <v>-37.861763999999994</v>
      </c>
      <c r="S40" s="24">
        <f>-[65]mFlows!AG7</f>
        <v>27.974920999999995</v>
      </c>
      <c r="T40" s="24">
        <f>-[65]mFlows!AH7</f>
        <v>85.417007000000126</v>
      </c>
      <c r="U40" s="24">
        <f>-[65]mFlows!AI7</f>
        <v>-95.168427999999835</v>
      </c>
      <c r="V40" s="24">
        <f>-[65]mFlows!AJ7</f>
        <v>-183.71037600000022</v>
      </c>
      <c r="W40" s="24">
        <f>-[65]mFlows!AK7</f>
        <v>25.189760000000206</v>
      </c>
      <c r="X40" s="24">
        <f>-[65]mFlows!AL7</f>
        <v>-72.236308000000236</v>
      </c>
      <c r="Y40" s="24">
        <f>-[65]mFlows!AM7</f>
        <v>-45.669986000000108</v>
      </c>
      <c r="Z40" s="24">
        <f>-[65]mFlows!AN7</f>
        <v>-30.294529999999668</v>
      </c>
      <c r="AA40" s="24">
        <f>-[65]mFlows!AO7</f>
        <v>-78.547045000000026</v>
      </c>
      <c r="AB40" s="24">
        <f>-[65]mFlows!AP7</f>
        <v>180.66567599999985</v>
      </c>
      <c r="AC40" s="24">
        <f t="shared" si="1"/>
        <v>-351.28547000000003</v>
      </c>
      <c r="AD40" s="685"/>
      <c r="AE40" s="24">
        <f>-[65]mFlows!AQ7</f>
        <v>-20.223820999999816</v>
      </c>
      <c r="AF40" s="24">
        <f>-[65]mFlows!AR7</f>
        <v>-166.49422400000026</v>
      </c>
      <c r="AG40" s="24">
        <f>-[65]mFlows!AS7</f>
        <v>210.69615199999998</v>
      </c>
      <c r="AH40" s="24">
        <f>-[65]mFlows!AT7</f>
        <v>-157.42522799999983</v>
      </c>
      <c r="AI40" s="24">
        <f>-[65]mFlows!AU7</f>
        <v>-64.455948000000035</v>
      </c>
      <c r="AJ40" s="24">
        <f>-[65]mFlows!AV7</f>
        <v>-23.332897999999886</v>
      </c>
      <c r="AK40" s="24">
        <f>-[65]mFlows!AW7</f>
        <v>-9.4043020000001434</v>
      </c>
      <c r="AL40" s="24">
        <f>-[65]mFlows!AX7</f>
        <v>9.8701749999997901</v>
      </c>
      <c r="AM40" s="24">
        <f>-[65]mFlows!AY7</f>
        <v>280.05597200000011</v>
      </c>
      <c r="AN40" s="24">
        <f>-[65]mFlows!AZ7</f>
        <v>50.729623000000174</v>
      </c>
      <c r="AO40" s="24">
        <f>-[65]mFlows!BA7</f>
        <v>28.673589999999876</v>
      </c>
      <c r="AP40" s="24">
        <f>-[65]mFlows!BB7</f>
        <v>284.62107600000013</v>
      </c>
      <c r="AQ40" s="24">
        <f t="shared" si="2"/>
        <v>423.31016700000009</v>
      </c>
      <c r="AR40" s="685"/>
      <c r="AS40" s="24">
        <f>-[65]mFlows!BC7</f>
        <v>-101.14895400000012</v>
      </c>
      <c r="AT40" s="24">
        <f>-[65]mFlows!BD7</f>
        <v>-111.06801399999983</v>
      </c>
      <c r="AU40" s="24">
        <f>-[65]mFlows!BE7</f>
        <v>71.666776999999797</v>
      </c>
      <c r="AV40" s="24">
        <f>-[65]mFlows!BF7</f>
        <v>-35.37423699999988</v>
      </c>
      <c r="AW40" s="24">
        <f>-[65]mFlows!BG7</f>
        <v>160.78863300000012</v>
      </c>
      <c r="AX40" s="24">
        <f>-[65]mFlows!BH7</f>
        <v>-161.97720200000015</v>
      </c>
      <c r="AY40" s="24">
        <f>-[65]mFlows!BI7</f>
        <v>-212.96953199999996</v>
      </c>
      <c r="AZ40" s="24">
        <f>-[65]mFlows!BJ7</f>
        <v>-3.4632520000000113</v>
      </c>
      <c r="BA40" s="24">
        <f>-[65]mFlows!BK7</f>
        <v>4.7482809999999063</v>
      </c>
      <c r="BB40" s="24">
        <f>-[65]mFlows!BL7</f>
        <v>-0.61275499999987915</v>
      </c>
      <c r="BC40" s="24">
        <f>-[65]mFlows!BM7</f>
        <v>97.194709000000103</v>
      </c>
      <c r="BD40" s="24">
        <f>-[65]mFlows!BN7</f>
        <v>119.67779199999984</v>
      </c>
      <c r="BE40" s="24">
        <f>+SUM(AS40:BD40)</f>
        <v>-172.53775400000006</v>
      </c>
      <c r="BF40" s="685"/>
      <c r="BG40" s="24">
        <f>-[65]mFlows!BO7</f>
        <v>-242.16951199999983</v>
      </c>
      <c r="BH40" s="24">
        <f>-[65]mFlows!BP7</f>
        <v>79.386042999999745</v>
      </c>
      <c r="BI40" s="24">
        <f>-[65]mFlows!BQ7</f>
        <v>-24.019653999999946</v>
      </c>
      <c r="BJ40" s="24">
        <f>-[65]mFlows!BR7</f>
        <v>-2.5166400000000522</v>
      </c>
      <c r="BK40" s="24">
        <f>-[65]mFlows!BS7</f>
        <v>-85.046672999999828</v>
      </c>
      <c r="BL40" s="24">
        <f>-[65]mFlows!BT7</f>
        <v>-12.617690000000039</v>
      </c>
      <c r="BM40" s="24">
        <f>-[65]mFlows!BU7</f>
        <v>-13.995233000000098</v>
      </c>
      <c r="BN40" s="24">
        <f>-[65]mFlows!BV7</f>
        <v>-0.14833999999996195</v>
      </c>
      <c r="BO40" s="24">
        <f>-[65]mFlows!BW7</f>
        <v>246.73176899999999</v>
      </c>
      <c r="BP40" s="24">
        <f>-[65]mFlows!BX7</f>
        <v>-211.61929899999996</v>
      </c>
      <c r="BQ40" s="24">
        <f>-[65]mFlows!BY7</f>
        <v>-11.012300999999752</v>
      </c>
      <c r="BR40" s="24">
        <f>-[65]mFlows!BZ7</f>
        <v>205.37217899999973</v>
      </c>
      <c r="BS40" s="24">
        <f>+SUM(BG40:BR40)</f>
        <v>-71.655350999999996</v>
      </c>
      <c r="BT40" s="685"/>
      <c r="BU40" s="24">
        <f>-[65]mFlows!CA7</f>
        <v>-168.01701000000003</v>
      </c>
      <c r="BV40" s="24">
        <f>-[65]mFlows!CB7</f>
        <v>-29.830248999999867</v>
      </c>
      <c r="BW40" s="24">
        <f>-[65]mFlows!CC7</f>
        <v>136.57319400000006</v>
      </c>
      <c r="BX40" s="24">
        <f>-[65]mFlows!CD7</f>
        <v>-17.62161900000001</v>
      </c>
      <c r="BY40" s="24">
        <f>-[65]mFlows!CE7</f>
        <v>-84.585467999999992</v>
      </c>
      <c r="BZ40" s="24">
        <f>-[65]mFlows!CF7</f>
        <v>8.042842999999948</v>
      </c>
      <c r="CA40" s="24">
        <f>-[65]mFlows!CG7</f>
        <v>-52.792581000000155</v>
      </c>
      <c r="CB40" s="24">
        <f>-[65]mFlows!CH7</f>
        <v>-82.404502000000093</v>
      </c>
      <c r="CC40" s="24">
        <f>-[65]mFlows!CI7</f>
        <v>-28.969616999999744</v>
      </c>
      <c r="CD40" s="24">
        <f>-[65]mFlows!CJ7</f>
        <v>70.321660999999949</v>
      </c>
      <c r="CE40" s="24">
        <f>-[65]mFlows!CK7</f>
        <v>-20.014463000000205</v>
      </c>
      <c r="CF40" s="24">
        <f>-[65]mFlows!CL7</f>
        <v>43.633549000000357</v>
      </c>
      <c r="CG40" s="24">
        <f>+SUM(BU40:CF40)</f>
        <v>-225.66426199999978</v>
      </c>
      <c r="CH40" s="685"/>
      <c r="CI40" s="24">
        <f>-[65]mFlows!CM7</f>
        <v>12.285384999999906</v>
      </c>
      <c r="CJ40" s="24">
        <f>-[65]mFlows!CN7</f>
        <v>-7.0791730000000825</v>
      </c>
      <c r="CK40" s="24">
        <f>-[65]mFlows!CO7</f>
        <v>198.82379000000014</v>
      </c>
      <c r="CL40" s="24">
        <f>-[65]mFlows!CP7</f>
        <v>-130.2685170000002</v>
      </c>
      <c r="CM40" s="24">
        <f>-[65]mFlows!CQ7</f>
        <v>-153.61477300000001</v>
      </c>
      <c r="CN40" s="24">
        <f>-[65]mFlows!CR7</f>
        <v>-127.57980500000008</v>
      </c>
      <c r="CO40" s="24">
        <f>-[65]mFlows!CS7</f>
        <v>-56.505696999999827</v>
      </c>
      <c r="CP40" s="24">
        <f>-[65]mFlows!CT7</f>
        <v>206.37821999999983</v>
      </c>
      <c r="CQ40" s="24">
        <f>-[65]mFlows!CU7</f>
        <v>20.897693000000118</v>
      </c>
      <c r="CR40" s="24">
        <f>-[65]mFlows!CV7</f>
        <v>-178.16811099999995</v>
      </c>
      <c r="CS40" s="24">
        <f>-[65]mFlows!CW7</f>
        <v>58.586059999999861</v>
      </c>
      <c r="CT40" s="24">
        <f>-[65]mFlows!CX7</f>
        <v>28.370350000000144</v>
      </c>
      <c r="CU40" s="24">
        <f>+SUM(CI40:CT40)</f>
        <v>-127.87457800000016</v>
      </c>
      <c r="CV40" s="685"/>
      <c r="CW40" s="24">
        <f>-[65]mFlows!CY7</f>
        <v>-94.015323999999964</v>
      </c>
      <c r="CX40" s="24">
        <f>-[65]mFlows!CZ7</f>
        <v>-72.685478000000103</v>
      </c>
      <c r="CY40" s="24">
        <f>-[65]mFlows!DA7</f>
        <v>222.81521700000008</v>
      </c>
      <c r="CZ40" s="24">
        <f>-[65]mFlows!DB7</f>
        <v>64.39841599999977</v>
      </c>
      <c r="DA40" s="24">
        <f>-[65]mFlows!DC7</f>
        <v>-21.090602999999874</v>
      </c>
      <c r="DB40" s="24">
        <f>-[65]mFlows!DD7</f>
        <v>14.372261999999864</v>
      </c>
      <c r="DC40" s="24">
        <f>-[65]mFlows!DE7</f>
        <v>31.742661000000226</v>
      </c>
      <c r="DD40" s="24">
        <f>-[65]mFlows!DF7</f>
        <v>107.82325699999978</v>
      </c>
      <c r="DE40" s="24">
        <f>-[65]mFlows!DG7</f>
        <v>6.2959530000000541</v>
      </c>
      <c r="DF40" s="24">
        <f>-[65]mFlows!DH7</f>
        <v>-152.98806099999979</v>
      </c>
      <c r="DG40" s="24">
        <f>-[65]mFlows!DI7</f>
        <v>80.984046000000035</v>
      </c>
      <c r="DH40" s="24">
        <f>-[65]mFlows!DJ7</f>
        <v>-77.151045000000067</v>
      </c>
      <c r="DI40" s="24">
        <f>+SUM(CW40:DH40)</f>
        <v>110.50130100000001</v>
      </c>
      <c r="DJ40" s="685"/>
      <c r="DK40" s="24">
        <f>-[65]mFlows!DK7</f>
        <v>-24.266346999999769</v>
      </c>
      <c r="DL40" s="24">
        <f>-[65]mFlows!DL7</f>
        <v>-15.473401000000194</v>
      </c>
      <c r="DM40" s="24">
        <f>-[65]mFlows!DM7</f>
        <v>-90.59479800000031</v>
      </c>
      <c r="DN40" s="24">
        <f>-[65]mFlows!DN7</f>
        <v>2.1905950000002576</v>
      </c>
      <c r="DO40" s="24">
        <f>-[65]mFlows!DO7</f>
        <v>-54.095992000000024</v>
      </c>
      <c r="DP40" s="24">
        <f>-[65]mFlows!DP7</f>
        <v>-104.06089399999996</v>
      </c>
      <c r="DQ40" s="24">
        <f>-[65]mFlows!DQ7</f>
        <v>3.9557029999998576</v>
      </c>
      <c r="DR40" s="24">
        <f>-[65]mFlows!DR7</f>
        <v>73.884223000000247</v>
      </c>
      <c r="DS40" s="24">
        <f>-[65]mFlows!DS7</f>
        <v>-13.428724000000329</v>
      </c>
      <c r="DT40" s="24">
        <f>-[65]mFlows!DT7</f>
        <v>-20.244211999999834</v>
      </c>
      <c r="DU40" s="24">
        <f>-[65]mFlows!DU7</f>
        <v>11.739156999999977</v>
      </c>
      <c r="DV40" s="24">
        <f>-[65]mFlows!DV7</f>
        <v>64.392376999999897</v>
      </c>
      <c r="DW40" s="24">
        <f>+SUM(DK40:DV40)</f>
        <v>-166.00231300000019</v>
      </c>
      <c r="DX40" s="685"/>
      <c r="DY40" s="24">
        <f>-[65]mFlows!DW7</f>
        <v>-200.29574899999989</v>
      </c>
      <c r="DZ40" s="24">
        <f>-[65]mFlows!DX7</f>
        <v>13.191612999999961</v>
      </c>
      <c r="EA40" s="24">
        <f>-[65]mFlows!DY7</f>
        <v>50.662262999999939</v>
      </c>
      <c r="EB40" s="24">
        <f>-[65]mFlows!DZ7</f>
        <v>-47.056464999999889</v>
      </c>
      <c r="EC40" s="24">
        <f>-[65]mFlows!EA7</f>
        <v>-109.21680100000003</v>
      </c>
      <c r="ED40" s="24">
        <f>-[65]mFlows!EB7</f>
        <v>-46.011655000000019</v>
      </c>
      <c r="EE40" s="24">
        <f>-[65]mFlows!EC7</f>
        <v>-49.79778199999987</v>
      </c>
      <c r="EF40" s="24">
        <f>-[65]mFlows!ED7</f>
        <v>5.3406899999999951</v>
      </c>
      <c r="EG40" s="24">
        <f>-[65]mFlows!EE7</f>
        <v>-2.9584239999999227</v>
      </c>
      <c r="EH40" s="24">
        <f>-[65]mFlows!EF7</f>
        <v>28.364378999999644</v>
      </c>
      <c r="EI40" s="24">
        <f>-[65]mFlows!EG7</f>
        <v>-22.157366999999567</v>
      </c>
      <c r="EJ40" s="24">
        <f>-[65]mFlows!EH7</f>
        <v>143.37226083999963</v>
      </c>
      <c r="EK40" s="24">
        <f t="shared" si="9"/>
        <v>-236.56303716000002</v>
      </c>
      <c r="EL40" s="685"/>
      <c r="EM40" s="24">
        <f>-[65]mFlows!EI7</f>
        <v>-163.93618115999971</v>
      </c>
      <c r="EN40" s="24">
        <f>-[65]mFlows!EJ7</f>
        <v>60.602681809999922</v>
      </c>
      <c r="EO40" s="24">
        <f>-[65]mFlows!EK7</f>
        <v>52.049352499999941</v>
      </c>
      <c r="EP40" s="24">
        <f>-[65]mFlows!EL7</f>
        <v>48.062345129999812</v>
      </c>
      <c r="EQ40" s="24">
        <f>-[65]mFlows!EM7</f>
        <v>-69.932412169999679</v>
      </c>
      <c r="ER40" s="24">
        <f>-[65]mFlows!EN7</f>
        <v>-70.896107640000082</v>
      </c>
      <c r="ES40" s="24">
        <f>-[65]mFlows!EO7</f>
        <v>49.334025300010126</v>
      </c>
      <c r="ET40" s="24">
        <f>-[65]mFlows!EP7</f>
        <v>-111.77845989000912</v>
      </c>
      <c r="EU40" s="24">
        <f>-[65]mFlows!EQ7</f>
        <v>41.487418709998792</v>
      </c>
      <c r="EV40" s="24">
        <f>-[65]mFlows!ER7</f>
        <v>181.93513357000029</v>
      </c>
      <c r="EW40" s="24">
        <f>-[65]mFlows!ES7</f>
        <v>186.29995622999991</v>
      </c>
      <c r="EX40" s="24">
        <f>-[65]mFlows!ET7</f>
        <v>280.52786461999995</v>
      </c>
      <c r="EY40" s="24">
        <f t="shared" si="10"/>
        <v>483.75561701000015</v>
      </c>
      <c r="EZ40" s="685"/>
      <c r="FA40" s="24">
        <f>-[65]mFlows!EU7</f>
        <v>-69.374315279999109</v>
      </c>
      <c r="FB40" s="24">
        <f>-[65]mFlows!EV7</f>
        <v>18.315929019999203</v>
      </c>
      <c r="FC40" s="24">
        <f>-[65]mFlows!EW7</f>
        <v>46.338108140000031</v>
      </c>
      <c r="FD40" s="24">
        <f>-[65]mFlows!EX7</f>
        <v>-100.12168810000003</v>
      </c>
      <c r="FE40" s="24">
        <f>-[65]mFlows!EY7</f>
        <v>-166.22744448999993</v>
      </c>
      <c r="FF40" s="24">
        <f>-[65]mFlows!EZ7</f>
        <v>-122.45748143000037</v>
      </c>
      <c r="FG40" s="24">
        <f>-[65]mFlows!FA7</f>
        <v>-88.822785819999808</v>
      </c>
      <c r="FH40" s="24">
        <f>-[65]mFlows!FB7</f>
        <v>-19.311773450000146</v>
      </c>
      <c r="FI40" s="24">
        <f>-[65]mFlows!FC7</f>
        <v>43.729566770000247</v>
      </c>
      <c r="FJ40" s="24">
        <f>-[65]mFlows!FD7</f>
        <v>33.892020999999886</v>
      </c>
      <c r="FK40" s="24">
        <f>-[65]mFlows!FE7</f>
        <v>37.839839880000227</v>
      </c>
      <c r="FL40" s="24">
        <f>-[65]mFlows!FF7</f>
        <v>289.81162927999981</v>
      </c>
      <c r="FM40" s="24">
        <f t="shared" si="11"/>
        <v>-96.388394479999988</v>
      </c>
    </row>
    <row r="41" spans="2:169" x14ac:dyDescent="0.25">
      <c r="B41" s="114" t="s">
        <v>730</v>
      </c>
    </row>
    <row r="42" spans="2:169" x14ac:dyDescent="0.25">
      <c r="B42" s="114" t="s">
        <v>744</v>
      </c>
    </row>
  </sheetData>
  <mergeCells count="12">
    <mergeCell ref="EM5:EY5"/>
    <mergeCell ref="DK5:DW5"/>
    <mergeCell ref="DY5:EK5"/>
    <mergeCell ref="BU5:CG5"/>
    <mergeCell ref="CI5:CU5"/>
    <mergeCell ref="CW5:DI5"/>
    <mergeCell ref="FA5:FM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M45"/>
  <sheetViews>
    <sheetView tabSelected="1" zoomScaleNormal="100" workbookViewId="0">
      <pane xSplit="2" ySplit="6" topLeftCell="ER33" activePane="bottomRight" state="frozen"/>
      <selection activeCell="D4" sqref="D4:M4"/>
      <selection pane="topRight" activeCell="D4" sqref="D4:M4"/>
      <selection pane="bottomLeft" activeCell="D4" sqref="D4:M4"/>
      <selection pane="bottomRight" activeCell="ER40" sqref="ER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689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f>-[58]StatisticDisc!R23</f>
        <v>-267.06632407423518</v>
      </c>
      <c r="D7" s="542">
        <f>-[58]StatisticDisc!S23</f>
        <v>-100.4487127676403</v>
      </c>
      <c r="E7" s="542">
        <f>-[58]StatisticDisc!T23</f>
        <v>-267.56740172263756</v>
      </c>
      <c r="F7" s="542">
        <f>-[58]StatisticDisc!U23</f>
        <v>-240.93508995606675</v>
      </c>
      <c r="G7" s="542">
        <f>-[58]StatisticDisc!V23</f>
        <v>-209.30263773680974</v>
      </c>
      <c r="H7" s="542">
        <f>-[58]StatisticDisc!W23</f>
        <v>-205.29296737886887</v>
      </c>
      <c r="I7" s="542">
        <f>-[58]StatisticDisc!X23</f>
        <v>-65.055357729512195</v>
      </c>
      <c r="J7" s="542">
        <f>-[58]StatisticDisc!Y23</f>
        <v>-56.734421083167888</v>
      </c>
      <c r="K7" s="542">
        <f>-[58]StatisticDisc!Z23</f>
        <v>-181.92933951733301</v>
      </c>
      <c r="L7" s="542">
        <f>-[58]StatisticDisc!AA23</f>
        <v>-250.50948580720774</v>
      </c>
      <c r="M7" s="542">
        <f>-[58]StatisticDisc!AB23</f>
        <v>-189.28473092291733</v>
      </c>
      <c r="N7" s="542">
        <f>-[58]StatisticDisc!AC23</f>
        <v>388.76766202436602</v>
      </c>
      <c r="O7" s="542">
        <f t="shared" ref="O7:O38" si="0">+SUM(C7:N7)</f>
        <v>-1645.3588066720311</v>
      </c>
      <c r="P7" s="573"/>
      <c r="Q7" s="542">
        <f>-[58]StatisticDisc!AD23</f>
        <v>-291.0094470917694</v>
      </c>
      <c r="R7" s="542">
        <f>-[58]StatisticDisc!AE23</f>
        <v>-186.1028322348036</v>
      </c>
      <c r="S7" s="542">
        <f>-[58]StatisticDisc!AF23</f>
        <v>-170.70939967626299</v>
      </c>
      <c r="T7" s="542">
        <f>-[58]StatisticDisc!AG23</f>
        <v>-196.10871473926005</v>
      </c>
      <c r="U7" s="542">
        <f>-[58]StatisticDisc!AH23</f>
        <v>-256.99991816339121</v>
      </c>
      <c r="V7" s="542">
        <f>-[58]StatisticDisc!AI23</f>
        <v>-271.99197037163924</v>
      </c>
      <c r="W7" s="542">
        <f>-[58]StatisticDisc!AJ23</f>
        <v>-134.73841399100007</v>
      </c>
      <c r="X7" s="542">
        <f>-[58]StatisticDisc!AK23</f>
        <v>-10.386977172730326</v>
      </c>
      <c r="Y7" s="542">
        <f>-[58]StatisticDisc!AL23</f>
        <v>66.405306086612711</v>
      </c>
      <c r="Z7" s="542">
        <f>-[58]StatisticDisc!AM23</f>
        <v>-299.88529674413292</v>
      </c>
      <c r="AA7" s="542">
        <f>-[58]StatisticDisc!AN23</f>
        <v>-357.27576864630828</v>
      </c>
      <c r="AB7" s="542">
        <f>-[58]StatisticDisc!AO23</f>
        <v>436.88107788210993</v>
      </c>
      <c r="AC7" s="542">
        <f t="shared" ref="AC7:AC38" si="1">+SUM(Q7:AB7)</f>
        <v>-1671.9223548625755</v>
      </c>
      <c r="AD7" s="573"/>
      <c r="AE7" s="542">
        <f>-[58]StatisticDisc!AP23</f>
        <v>-358.60862041252057</v>
      </c>
      <c r="AF7" s="542">
        <f>-[58]StatisticDisc!AQ23</f>
        <v>-118.6373885214374</v>
      </c>
      <c r="AG7" s="542">
        <f>-[58]StatisticDisc!AR23</f>
        <v>-134.47939264846616</v>
      </c>
      <c r="AH7" s="542">
        <f>-[58]StatisticDisc!AS23</f>
        <v>-201.98434382616858</v>
      </c>
      <c r="AI7" s="542">
        <f>-[58]StatisticDisc!AT23</f>
        <v>-134.92780107947442</v>
      </c>
      <c r="AJ7" s="542">
        <f>-[58]StatisticDisc!AU23</f>
        <v>-292.76998394639077</v>
      </c>
      <c r="AK7" s="542">
        <f>-[58]StatisticDisc!AV23</f>
        <v>-22.431711536689818</v>
      </c>
      <c r="AL7" s="542">
        <f>-[58]StatisticDisc!AW23</f>
        <v>20.99780591089791</v>
      </c>
      <c r="AM7" s="542">
        <f>-[58]StatisticDisc!AX23</f>
        <v>-117.41832915281094</v>
      </c>
      <c r="AN7" s="542">
        <f>-[58]StatisticDisc!AY23</f>
        <v>-111.41613318443024</v>
      </c>
      <c r="AO7" s="542">
        <f>-[58]StatisticDisc!AZ23</f>
        <v>-113.2818616024349</v>
      </c>
      <c r="AP7" s="542">
        <f>-[58]StatisticDisc!BA23</f>
        <v>203.70725001492531</v>
      </c>
      <c r="AQ7" s="542">
        <f t="shared" ref="AQ7:AQ38" si="2">+SUM(AE7:AP7)</f>
        <v>-1381.2505099850005</v>
      </c>
      <c r="AR7" s="573"/>
      <c r="AS7" s="542">
        <f>-[58]StatisticDisc!BB23</f>
        <v>-151.47711511727169</v>
      </c>
      <c r="AT7" s="542">
        <f>-[58]StatisticDisc!BC23</f>
        <v>-41.725859148055861</v>
      </c>
      <c r="AU7" s="542">
        <f>-[58]StatisticDisc!BD23</f>
        <v>-104.98643829015384</v>
      </c>
      <c r="AV7" s="542">
        <f>-[58]StatisticDisc!BE23</f>
        <v>-100.99110955284607</v>
      </c>
      <c r="AW7" s="542">
        <f>-[58]StatisticDisc!BF23</f>
        <v>30.747518603635626</v>
      </c>
      <c r="AX7" s="542">
        <f>-[58]StatisticDisc!BG23</f>
        <v>118.05276415039498</v>
      </c>
      <c r="AY7" s="542">
        <f>-[58]StatisticDisc!BH23</f>
        <v>-17.307250079605069</v>
      </c>
      <c r="AZ7" s="542">
        <f>-[58]StatisticDisc!BI23</f>
        <v>97.812886062083976</v>
      </c>
      <c r="BA7" s="542">
        <f>-[58]StatisticDisc!BJ23</f>
        <v>-40.402789516271582</v>
      </c>
      <c r="BB7" s="542">
        <f>-[58]StatisticDisc!BK23</f>
        <v>6.361850913728631</v>
      </c>
      <c r="BC7" s="542">
        <f>-[58]StatisticDisc!BL23</f>
        <v>-80.98016757627272</v>
      </c>
      <c r="BD7" s="542">
        <f>-[58]StatisticDisc!BM23</f>
        <v>632.87913309372777</v>
      </c>
      <c r="BE7" s="542">
        <f t="shared" ref="BE7:BE38" si="3">+SUM(AS7:BD7)</f>
        <v>347.98342354309415</v>
      </c>
      <c r="BF7" s="573"/>
      <c r="BG7" s="542">
        <f>-[58]StatisticDisc!BN23</f>
        <v>-169.50718722901308</v>
      </c>
      <c r="BH7" s="542">
        <f>-[58]StatisticDisc!BO23</f>
        <v>-53.544259199013027</v>
      </c>
      <c r="BI7" s="542">
        <f>-[58]StatisticDisc!BP23</f>
        <v>16.332765640986736</v>
      </c>
      <c r="BJ7" s="542">
        <f>-[58]StatisticDisc!BQ23</f>
        <v>-102.0096547290126</v>
      </c>
      <c r="BK7" s="542">
        <f>-[58]StatisticDisc!BR23</f>
        <v>-39.222082679012829</v>
      </c>
      <c r="BL7" s="542">
        <f>-[58]StatisticDisc!BS23</f>
        <v>89.037018671986402</v>
      </c>
      <c r="BM7" s="542">
        <f>-[58]StatisticDisc!BT23</f>
        <v>157.26789130998702</v>
      </c>
      <c r="BN7" s="542">
        <f>-[58]StatisticDisc!BU23</f>
        <v>249.7963316409876</v>
      </c>
      <c r="BO7" s="542">
        <f>-[58]StatisticDisc!BV23</f>
        <v>-427.86684868901295</v>
      </c>
      <c r="BP7" s="542">
        <f>-[58]StatisticDisc!BW23</f>
        <v>-210.57795747901355</v>
      </c>
      <c r="BQ7" s="542">
        <f>-[58]StatisticDisc!BX23</f>
        <v>-95.955598159013334</v>
      </c>
      <c r="BR7" s="542">
        <f>-[58]StatisticDisc!BY23</f>
        <v>434.04158244098642</v>
      </c>
      <c r="BS7" s="542">
        <f t="shared" ref="BS7:BS38" si="4">+SUM(BG7:BR7)</f>
        <v>-152.20799845815725</v>
      </c>
      <c r="BT7" s="573"/>
      <c r="BU7" s="542">
        <f>-[58]StatisticDisc!BZ23</f>
        <v>-190.48067043833316</v>
      </c>
      <c r="BV7" s="542">
        <f>-[58]StatisticDisc!CA23</f>
        <v>-205.54229861833358</v>
      </c>
      <c r="BW7" s="542">
        <f>-[58]StatisticDisc!CB23</f>
        <v>-1.7910435383333834</v>
      </c>
      <c r="BX7" s="542">
        <f>-[58]StatisticDisc!CC23</f>
        <v>-187.98954715733373</v>
      </c>
      <c r="BY7" s="542">
        <f>-[58]StatisticDisc!CD23</f>
        <v>-112.30440203833348</v>
      </c>
      <c r="BZ7" s="542">
        <f>-[58]StatisticDisc!CE23</f>
        <v>77.289436871666453</v>
      </c>
      <c r="CA7" s="542">
        <f>-[58]StatisticDisc!CF23</f>
        <v>57.440874971666744</v>
      </c>
      <c r="CB7" s="542">
        <f>-[58]StatisticDisc!CG23</f>
        <v>-63.083925968333801</v>
      </c>
      <c r="CC7" s="542">
        <f>-[58]StatisticDisc!CH23</f>
        <v>-25.168073708332713</v>
      </c>
      <c r="CD7" s="542">
        <f>-[58]StatisticDisc!CI23</f>
        <v>-93.171979238332824</v>
      </c>
      <c r="CE7" s="542">
        <f>-[58]StatisticDisc!CJ23</f>
        <v>-87.66101210833358</v>
      </c>
      <c r="CF7" s="542">
        <f>-[58]StatisticDisc!CK23</f>
        <v>348.15263560166693</v>
      </c>
      <c r="CG7" s="542">
        <f t="shared" ref="CG7:CG38" si="5">+SUM(BU7:CF7)</f>
        <v>-484.31000536900012</v>
      </c>
      <c r="CH7" s="573"/>
      <c r="CI7" s="542">
        <f>-[58]StatisticDisc!CL23</f>
        <v>-375.42098223333323</v>
      </c>
      <c r="CJ7" s="542">
        <f>-[58]StatisticDisc!CM23</f>
        <v>-184.99438899733298</v>
      </c>
      <c r="CK7" s="542">
        <f>-[58]StatisticDisc!CN23</f>
        <v>25.883847662616745</v>
      </c>
      <c r="CL7" s="542">
        <f>-[58]StatisticDisc!CO23</f>
        <v>-185.41790326333307</v>
      </c>
      <c r="CM7" s="542">
        <f>-[58]StatisticDisc!CP23</f>
        <v>-97.507952189333309</v>
      </c>
      <c r="CN7" s="542">
        <f>-[58]StatisticDisc!CQ23</f>
        <v>-156.47780388933325</v>
      </c>
      <c r="CO7" s="542">
        <f>-[58]StatisticDisc!CR23</f>
        <v>-115.00284928933331</v>
      </c>
      <c r="CP7" s="542">
        <f>-[58]StatisticDisc!CS23</f>
        <v>-128.72497070133306</v>
      </c>
      <c r="CQ7" s="542">
        <f>-[58]StatisticDisc!CT23</f>
        <v>-142.35796607373334</v>
      </c>
      <c r="CR7" s="542">
        <f>-[58]StatisticDisc!CU23</f>
        <v>-164.89537884881611</v>
      </c>
      <c r="CS7" s="542">
        <f>-[58]StatisticDisc!CV23</f>
        <v>326.85276900666707</v>
      </c>
      <c r="CT7" s="542">
        <f>-[58]StatisticDisc!CW23</f>
        <v>-376.00586037533367</v>
      </c>
      <c r="CU7" s="542">
        <f t="shared" ref="CU7:CU38" si="6">+SUM(CI7:CT7)</f>
        <v>-1574.0694391919315</v>
      </c>
      <c r="CV7" s="573"/>
      <c r="CW7" s="542">
        <f>-[58]StatisticDisc!CX23</f>
        <v>-259.16891481274001</v>
      </c>
      <c r="CX7" s="542">
        <f>-[58]StatisticDisc!CY23</f>
        <v>-86.616108074725048</v>
      </c>
      <c r="CY7" s="542">
        <f>-[58]StatisticDisc!CZ23</f>
        <v>-87.479489168899931</v>
      </c>
      <c r="CZ7" s="542">
        <f>-[58]StatisticDisc!DA23</f>
        <v>-142.34212460465005</v>
      </c>
      <c r="DA7" s="542">
        <f>-[58]StatisticDisc!DB23</f>
        <v>-191.61640673229977</v>
      </c>
      <c r="DB7" s="542">
        <f>-[58]StatisticDisc!DC23</f>
        <v>-119.79083105444977</v>
      </c>
      <c r="DC7" s="542">
        <f>-[58]StatisticDisc!DD23</f>
        <v>-136.89486311550002</v>
      </c>
      <c r="DD7" s="542">
        <f>-[58]StatisticDisc!DE23</f>
        <v>-17.774661553074907</v>
      </c>
      <c r="DE7" s="542">
        <f>-[58]StatisticDisc!DF23</f>
        <v>-108.46420126932492</v>
      </c>
      <c r="DF7" s="542">
        <f>-[58]StatisticDisc!DG23</f>
        <v>-27.459822694736431</v>
      </c>
      <c r="DG7" s="542">
        <f>-[58]StatisticDisc!DH23</f>
        <v>-76.083604896622319</v>
      </c>
      <c r="DH7" s="542">
        <f>-[58]StatisticDisc!DI23</f>
        <v>384.10953762944951</v>
      </c>
      <c r="DI7" s="542">
        <f t="shared" ref="DI7:DI38" si="7">+SUM(CW7:DH7)</f>
        <v>-869.58149034757344</v>
      </c>
      <c r="DJ7" s="573"/>
      <c r="DK7" s="542">
        <f>-[58]StatisticDisc!DJ23</f>
        <v>-52.633412001599595</v>
      </c>
      <c r="DL7" s="542">
        <f>-[58]StatisticDisc!DK23</f>
        <v>-212.37889972215089</v>
      </c>
      <c r="DM7" s="542">
        <f>-[58]StatisticDisc!DL23</f>
        <v>1.8035506924994706</v>
      </c>
      <c r="DN7" s="542">
        <f>-[58]StatisticDisc!DM23</f>
        <v>-236.24865285758472</v>
      </c>
      <c r="DO7" s="542">
        <f>-[58]StatisticDisc!DN23</f>
        <v>123.05977243912514</v>
      </c>
      <c r="DP7" s="542">
        <f>-[58]StatisticDisc!DO23</f>
        <v>-147.65469701276891</v>
      </c>
      <c r="DQ7" s="542">
        <f>-[58]StatisticDisc!DP23</f>
        <v>-110.08254004998344</v>
      </c>
      <c r="DR7" s="542">
        <f>-[58]StatisticDisc!DQ23</f>
        <v>-60.14599767346715</v>
      </c>
      <c r="DS7" s="542">
        <f>-[58]StatisticDisc!DR23</f>
        <v>-119.72459780024951</v>
      </c>
      <c r="DT7" s="542">
        <f>-[58]StatisticDisc!DS23</f>
        <v>-325.6000623912505</v>
      </c>
      <c r="DU7" s="542">
        <f>-[58]StatisticDisc!DT23</f>
        <v>-70.244151245199305</v>
      </c>
      <c r="DV7" s="542">
        <f>-[58]StatisticDisc!DU23</f>
        <v>53.271816174574496</v>
      </c>
      <c r="DW7" s="542">
        <f t="shared" ref="DW7:DW38" si="8">+SUM(DK7:DV7)</f>
        <v>-1156.577871448055</v>
      </c>
      <c r="DX7" s="573"/>
      <c r="DY7" s="542">
        <f>-[58]StatisticDisc!DV23</f>
        <v>-124.81854923999947</v>
      </c>
      <c r="DZ7" s="542">
        <f>-[58]StatisticDisc!DW23</f>
        <v>-159.23447673999999</v>
      </c>
      <c r="EA7" s="542">
        <f>-[58]StatisticDisc!DX23</f>
        <v>-84.721083550000117</v>
      </c>
      <c r="EB7" s="542">
        <f>-[58]StatisticDisc!DY23</f>
        <v>-133.86792459999992</v>
      </c>
      <c r="EC7" s="542">
        <f>-[58]StatisticDisc!DZ23</f>
        <v>-192.22346980000009</v>
      </c>
      <c r="ED7" s="542">
        <f>-[58]StatisticDisc!EA23</f>
        <v>-181.97465283999975</v>
      </c>
      <c r="EE7" s="542">
        <f>-[58]StatisticDisc!EB23</f>
        <v>-50.610195840000074</v>
      </c>
      <c r="EF7" s="542">
        <f>-[58]StatisticDisc!EC23</f>
        <v>-82.5118017100001</v>
      </c>
      <c r="EG7" s="542">
        <f>-[58]StatisticDisc!ED23</f>
        <v>-353.64114959333347</v>
      </c>
      <c r="EH7" s="542">
        <f>-[58]StatisticDisc!EE23</f>
        <v>-247.9868518166669</v>
      </c>
      <c r="EI7" s="542">
        <f>-[58]StatisticDisc!EF23</f>
        <v>-149.494679572</v>
      </c>
      <c r="EJ7" s="542">
        <f>-[58]StatisticDisc!EG23</f>
        <v>222.53564632999996</v>
      </c>
      <c r="EK7" s="542">
        <f t="shared" ref="EK7:EK38" si="9">+SUM(DY7:EJ7)</f>
        <v>-1538.5491889719999</v>
      </c>
      <c r="EL7" s="573"/>
      <c r="EM7" s="542">
        <f>-[58]StatisticDisc!EH23</f>
        <v>-195.04568411000002</v>
      </c>
      <c r="EN7" s="542">
        <f>-[58]StatisticDisc!EI23</f>
        <v>-150.99496583999985</v>
      </c>
      <c r="EO7" s="542">
        <f>-[58]StatisticDisc!EJ23</f>
        <v>-17.408302090000234</v>
      </c>
      <c r="EP7" s="542">
        <f>-[58]StatisticDisc!EK23</f>
        <v>-406.54581065000002</v>
      </c>
      <c r="EQ7" s="542">
        <f>-[58]StatisticDisc!EL23</f>
        <v>-182.68478289999996</v>
      </c>
      <c r="ER7" s="542">
        <f>-[58]StatisticDisc!EM23</f>
        <v>-115.01339832400004</v>
      </c>
      <c r="ES7" s="542">
        <f>-[58]StatisticDisc!EN23</f>
        <v>-109.52555529599999</v>
      </c>
      <c r="ET7" s="542">
        <f>-[58]StatisticDisc!EO23</f>
        <v>-46.80283775999942</v>
      </c>
      <c r="EU7" s="542">
        <f>-[58]StatisticDisc!EP23</f>
        <v>-154.92845420999981</v>
      </c>
      <c r="EV7" s="542">
        <f>-[58]StatisticDisc!EQ23</f>
        <v>-179.19787889999998</v>
      </c>
      <c r="EW7" s="542">
        <f>-[58]StatisticDisc!ER23</f>
        <v>-66.561038661499992</v>
      </c>
      <c r="EX7" s="542">
        <f>-[58]StatisticDisc!ES23</f>
        <v>295.36179681712497</v>
      </c>
      <c r="EY7" s="542">
        <f t="shared" ref="EY7:EY37" si="10">+SUM(EM7:EX7)</f>
        <v>-1329.3469119243744</v>
      </c>
      <c r="EZ7" s="573"/>
      <c r="FA7" s="542">
        <f>-[58]StatisticDisc!ET23</f>
        <v>-252.96821540000053</v>
      </c>
      <c r="FB7" s="542">
        <f>-[58]StatisticDisc!EU23</f>
        <v>-317.98456016000034</v>
      </c>
      <c r="FC7" s="542">
        <f>-[58]StatisticDisc!EV23</f>
        <v>-31.897342950000393</v>
      </c>
      <c r="FD7" s="542">
        <f>-[58]StatisticDisc!EW23</f>
        <v>-136.64127930999985</v>
      </c>
      <c r="FE7" s="542">
        <f>-[58]StatisticDisc!EX23</f>
        <v>-216.98745468000004</v>
      </c>
      <c r="FF7" s="542">
        <f>-[58]StatisticDisc!EY23</f>
        <v>-129.31868652000026</v>
      </c>
      <c r="FG7" s="542">
        <f>-[58]StatisticDisc!EZ23</f>
        <v>34.522067349999816</v>
      </c>
      <c r="FH7" s="542">
        <f>-[58]StatisticDisc!FA23</f>
        <v>-6.828128560000323</v>
      </c>
      <c r="FI7" s="542">
        <f>-[58]StatisticDisc!FB23</f>
        <v>-120.59629212999926</v>
      </c>
      <c r="FJ7" s="542">
        <f>-[58]StatisticDisc!FC23</f>
        <v>-170.92241234000039</v>
      </c>
      <c r="FK7" s="542">
        <f>-[58]StatisticDisc!FD23</f>
        <v>-187.87214917000017</v>
      </c>
      <c r="FL7" s="542">
        <f>-[58]StatisticDisc!FE23</f>
        <v>293.41657603000044</v>
      </c>
      <c r="FM7" s="542">
        <f t="shared" ref="FM7:FM37" si="11">+SUM(FA7:FL7)</f>
        <v>-1244.0778778400011</v>
      </c>
    </row>
    <row r="8" spans="2:169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</row>
    <row r="9" spans="2:169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</row>
    <row r="10" spans="2:169" ht="15.75" x14ac:dyDescent="0.25">
      <c r="B10" s="689" t="s">
        <v>43</v>
      </c>
      <c r="C10" s="518">
        <f t="shared" ref="C10:N10" si="24">+SUM(C11:C15)</f>
        <v>0</v>
      </c>
      <c r="D10" s="518">
        <f t="shared" si="24"/>
        <v>0</v>
      </c>
      <c r="E10" s="518">
        <f t="shared" si="24"/>
        <v>0</v>
      </c>
      <c r="F10" s="518">
        <f t="shared" si="24"/>
        <v>0</v>
      </c>
      <c r="G10" s="518">
        <f t="shared" si="24"/>
        <v>0</v>
      </c>
      <c r="H10" s="518">
        <f t="shared" si="24"/>
        <v>0</v>
      </c>
      <c r="I10" s="518">
        <f t="shared" si="24"/>
        <v>0</v>
      </c>
      <c r="J10" s="518">
        <f t="shared" si="24"/>
        <v>0</v>
      </c>
      <c r="K10" s="518">
        <f t="shared" si="24"/>
        <v>0</v>
      </c>
      <c r="L10" s="518">
        <f t="shared" si="24"/>
        <v>0</v>
      </c>
      <c r="M10" s="518">
        <f t="shared" si="24"/>
        <v>0</v>
      </c>
      <c r="N10" s="518">
        <f t="shared" si="24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5">+SUM(R11:R15)</f>
        <v>0</v>
      </c>
      <c r="S10" s="518">
        <f t="shared" si="25"/>
        <v>0</v>
      </c>
      <c r="T10" s="518">
        <f t="shared" si="25"/>
        <v>0</v>
      </c>
      <c r="U10" s="518">
        <f t="shared" si="25"/>
        <v>0</v>
      </c>
      <c r="V10" s="518">
        <f t="shared" si="25"/>
        <v>0</v>
      </c>
      <c r="W10" s="518">
        <f t="shared" si="25"/>
        <v>0</v>
      </c>
      <c r="X10" s="518">
        <f t="shared" si="25"/>
        <v>0</v>
      </c>
      <c r="Y10" s="518">
        <f t="shared" si="25"/>
        <v>0</v>
      </c>
      <c r="Z10" s="518">
        <f t="shared" si="25"/>
        <v>0</v>
      </c>
      <c r="AA10" s="518">
        <f t="shared" si="25"/>
        <v>0</v>
      </c>
      <c r="AB10" s="518">
        <f t="shared" si="25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6">+SUM(AF11:AF15)</f>
        <v>0</v>
      </c>
      <c r="AG10" s="518">
        <f t="shared" si="26"/>
        <v>0</v>
      </c>
      <c r="AH10" s="518">
        <f t="shared" si="26"/>
        <v>0</v>
      </c>
      <c r="AI10" s="518">
        <f t="shared" si="26"/>
        <v>0</v>
      </c>
      <c r="AJ10" s="518">
        <f t="shared" si="26"/>
        <v>0</v>
      </c>
      <c r="AK10" s="518">
        <f t="shared" si="26"/>
        <v>0</v>
      </c>
      <c r="AL10" s="518">
        <f t="shared" si="26"/>
        <v>0</v>
      </c>
      <c r="AM10" s="518">
        <f t="shared" si="26"/>
        <v>0</v>
      </c>
      <c r="AN10" s="518">
        <f t="shared" si="26"/>
        <v>0</v>
      </c>
      <c r="AO10" s="518">
        <f t="shared" si="26"/>
        <v>0</v>
      </c>
      <c r="AP10" s="518">
        <f t="shared" si="26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7">+SUM(AT11:AT15)</f>
        <v>0</v>
      </c>
      <c r="AU10" s="518">
        <f t="shared" si="27"/>
        <v>0</v>
      </c>
      <c r="AV10" s="518">
        <f t="shared" si="27"/>
        <v>0</v>
      </c>
      <c r="AW10" s="518">
        <f t="shared" si="27"/>
        <v>0</v>
      </c>
      <c r="AX10" s="518">
        <f t="shared" si="27"/>
        <v>0</v>
      </c>
      <c r="AY10" s="518">
        <f t="shared" si="27"/>
        <v>0</v>
      </c>
      <c r="AZ10" s="518">
        <f t="shared" si="27"/>
        <v>0</v>
      </c>
      <c r="BA10" s="518">
        <f t="shared" si="27"/>
        <v>0</v>
      </c>
      <c r="BB10" s="518">
        <f t="shared" si="27"/>
        <v>0</v>
      </c>
      <c r="BC10" s="518">
        <f t="shared" si="27"/>
        <v>0</v>
      </c>
      <c r="BD10" s="518">
        <f t="shared" si="27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8">+SUM(BH11:BH15)</f>
        <v>0</v>
      </c>
      <c r="BI10" s="518">
        <f t="shared" si="28"/>
        <v>0</v>
      </c>
      <c r="BJ10" s="518">
        <f t="shared" si="28"/>
        <v>0</v>
      </c>
      <c r="BK10" s="518">
        <f t="shared" si="28"/>
        <v>0</v>
      </c>
      <c r="BL10" s="518">
        <f t="shared" si="28"/>
        <v>0</v>
      </c>
      <c r="BM10" s="518">
        <f t="shared" si="28"/>
        <v>0</v>
      </c>
      <c r="BN10" s="518">
        <f t="shared" si="28"/>
        <v>0.9504760699999999</v>
      </c>
      <c r="BO10" s="518">
        <f t="shared" si="28"/>
        <v>4.6423174000000005</v>
      </c>
      <c r="BP10" s="518">
        <f t="shared" si="28"/>
        <v>0</v>
      </c>
      <c r="BQ10" s="518">
        <f t="shared" si="28"/>
        <v>0</v>
      </c>
      <c r="BR10" s="518">
        <f t="shared" si="28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9">+SUM(BV11:BV15)</f>
        <v>0</v>
      </c>
      <c r="BW10" s="518">
        <f t="shared" si="29"/>
        <v>4.6423174000000005</v>
      </c>
      <c r="BX10" s="518">
        <f t="shared" si="29"/>
        <v>5.4404758599999994</v>
      </c>
      <c r="BY10" s="518">
        <f t="shared" si="29"/>
        <v>0</v>
      </c>
      <c r="BZ10" s="518">
        <f t="shared" si="29"/>
        <v>0</v>
      </c>
      <c r="CA10" s="518">
        <f t="shared" si="29"/>
        <v>0</v>
      </c>
      <c r="CB10" s="518">
        <f t="shared" si="29"/>
        <v>2.0833330000000001</v>
      </c>
      <c r="CC10" s="518">
        <f t="shared" si="29"/>
        <v>4.6423174000000005</v>
      </c>
      <c r="CD10" s="518">
        <f t="shared" si="29"/>
        <v>3.3571428599999997</v>
      </c>
      <c r="CE10" s="518">
        <f t="shared" si="29"/>
        <v>0</v>
      </c>
      <c r="CF10" s="518">
        <f t="shared" si="29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0">+SUM(CJ11:CJ15)</f>
        <v>1.9009521399999998</v>
      </c>
      <c r="CK10" s="518">
        <f t="shared" si="30"/>
        <v>4.6423174000000005</v>
      </c>
      <c r="CL10" s="518">
        <f t="shared" si="30"/>
        <v>5.4404758599999994</v>
      </c>
      <c r="CM10" s="518">
        <f t="shared" si="30"/>
        <v>0</v>
      </c>
      <c r="CN10" s="518">
        <f t="shared" si="30"/>
        <v>0</v>
      </c>
      <c r="CO10" s="518">
        <f t="shared" si="30"/>
        <v>0</v>
      </c>
      <c r="CP10" s="518">
        <f t="shared" si="30"/>
        <v>3.0338090700000002</v>
      </c>
      <c r="CQ10" s="518">
        <f t="shared" si="30"/>
        <v>4.6423174000000005</v>
      </c>
      <c r="CR10" s="518">
        <f t="shared" si="30"/>
        <v>3.3571428599999997</v>
      </c>
      <c r="CS10" s="518">
        <f t="shared" si="30"/>
        <v>0</v>
      </c>
      <c r="CT10" s="518">
        <f t="shared" si="30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1">+SUM(CX11:CX15)</f>
        <v>0.9504760699999999</v>
      </c>
      <c r="CY10" s="518">
        <f t="shared" si="31"/>
        <v>4.6423174000000005</v>
      </c>
      <c r="CZ10" s="518">
        <f t="shared" si="31"/>
        <v>3.3571428599999997</v>
      </c>
      <c r="DA10" s="518">
        <f t="shared" si="31"/>
        <v>0</v>
      </c>
      <c r="DB10" s="518">
        <f t="shared" si="31"/>
        <v>0</v>
      </c>
      <c r="DC10" s="518">
        <f t="shared" si="31"/>
        <v>0</v>
      </c>
      <c r="DD10" s="518">
        <f t="shared" si="31"/>
        <v>0.9504760699999999</v>
      </c>
      <c r="DE10" s="518">
        <f t="shared" si="31"/>
        <v>4.6423174000000005</v>
      </c>
      <c r="DF10" s="518">
        <f t="shared" si="31"/>
        <v>3.3571428599999997</v>
      </c>
      <c r="DG10" s="518">
        <f t="shared" si="31"/>
        <v>0</v>
      </c>
      <c r="DH10" s="518">
        <f t="shared" si="31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2">+SUM(DL11:DL15)</f>
        <v>0.9504760699999999</v>
      </c>
      <c r="DM10" s="518">
        <f t="shared" si="32"/>
        <v>4.6423174000000005</v>
      </c>
      <c r="DN10" s="518">
        <f t="shared" si="32"/>
        <v>3.3571428599999997</v>
      </c>
      <c r="DO10" s="518">
        <f t="shared" si="32"/>
        <v>0</v>
      </c>
      <c r="DP10" s="518">
        <f t="shared" si="32"/>
        <v>0</v>
      </c>
      <c r="DQ10" s="518">
        <f t="shared" si="32"/>
        <v>0</v>
      </c>
      <c r="DR10" s="518">
        <f t="shared" si="32"/>
        <v>0.9504760699999999</v>
      </c>
      <c r="DS10" s="518">
        <f t="shared" si="32"/>
        <v>4.6423174000000005</v>
      </c>
      <c r="DT10" s="518">
        <f t="shared" si="32"/>
        <v>3.3571428599999997</v>
      </c>
      <c r="DU10" s="518">
        <f t="shared" si="32"/>
        <v>0</v>
      </c>
      <c r="DV10" s="518">
        <f t="shared" si="32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3">+SUM(DZ11:DZ15)</f>
        <v>0.9504760699999999</v>
      </c>
      <c r="EA10" s="518">
        <f t="shared" si="33"/>
        <v>4.6423174000000005</v>
      </c>
      <c r="EB10" s="518">
        <f t="shared" si="33"/>
        <v>3.3571428599999997</v>
      </c>
      <c r="EC10" s="518">
        <f t="shared" si="33"/>
        <v>0</v>
      </c>
      <c r="ED10" s="518">
        <f t="shared" si="33"/>
        <v>0</v>
      </c>
      <c r="EE10" s="518">
        <f t="shared" si="33"/>
        <v>0</v>
      </c>
      <c r="EF10" s="518">
        <f t="shared" si="33"/>
        <v>0.9504760699999999</v>
      </c>
      <c r="EG10" s="518">
        <f t="shared" si="33"/>
        <v>4.6423174000000005</v>
      </c>
      <c r="EH10" s="518">
        <f t="shared" si="33"/>
        <v>3.3571428599999997</v>
      </c>
      <c r="EI10" s="518">
        <f t="shared" si="33"/>
        <v>0</v>
      </c>
      <c r="EJ10" s="518">
        <f t="shared" si="33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4">+SUM(EN11:EN15)</f>
        <v>0.9504760699999999</v>
      </c>
      <c r="EO10" s="518">
        <f t="shared" si="34"/>
        <v>4.6423174000000005</v>
      </c>
      <c r="EP10" s="518">
        <f t="shared" si="34"/>
        <v>3.3571428599999997</v>
      </c>
      <c r="EQ10" s="518">
        <f t="shared" si="34"/>
        <v>0</v>
      </c>
      <c r="ER10" s="518">
        <f t="shared" si="34"/>
        <v>0</v>
      </c>
      <c r="ES10" s="518">
        <f t="shared" si="34"/>
        <v>0</v>
      </c>
      <c r="ET10" s="518">
        <f t="shared" si="34"/>
        <v>0</v>
      </c>
      <c r="EU10" s="518">
        <f t="shared" si="34"/>
        <v>5.592793470000001</v>
      </c>
      <c r="EV10" s="518">
        <f t="shared" si="34"/>
        <v>3.3571428599999997</v>
      </c>
      <c r="EW10" s="518">
        <f t="shared" si="34"/>
        <v>0</v>
      </c>
      <c r="EX10" s="518">
        <f t="shared" si="34"/>
        <v>0</v>
      </c>
      <c r="EY10" s="518">
        <f t="shared" si="10"/>
        <v>17.89987266</v>
      </c>
      <c r="EZ10" s="519"/>
      <c r="FA10" s="518">
        <f t="shared" ref="FA10:FL10" si="35">+SUM(FA11:FA15)</f>
        <v>0</v>
      </c>
      <c r="FB10" s="518">
        <f t="shared" si="35"/>
        <v>0.95047603000000003</v>
      </c>
      <c r="FC10" s="518">
        <f t="shared" si="35"/>
        <v>4.6423174500000002</v>
      </c>
      <c r="FD10" s="518">
        <f t="shared" si="35"/>
        <v>3.3571428599999997</v>
      </c>
      <c r="FE10" s="518">
        <f t="shared" si="35"/>
        <v>0</v>
      </c>
      <c r="FF10" s="518">
        <f t="shared" si="35"/>
        <v>0</v>
      </c>
      <c r="FG10" s="518">
        <f t="shared" si="35"/>
        <v>0</v>
      </c>
      <c r="FH10" s="518">
        <f t="shared" si="35"/>
        <v>0</v>
      </c>
      <c r="FI10" s="518">
        <f t="shared" si="35"/>
        <v>0</v>
      </c>
      <c r="FJ10" s="518">
        <f t="shared" si="35"/>
        <v>3.35714282</v>
      </c>
      <c r="FK10" s="518">
        <f t="shared" si="35"/>
        <v>0</v>
      </c>
      <c r="FL10" s="518">
        <f t="shared" si="35"/>
        <v>0</v>
      </c>
      <c r="FM10" s="518">
        <f t="shared" si="11"/>
        <v>12.307079160000001</v>
      </c>
    </row>
    <row r="11" spans="2:169" ht="15.75" hidden="1" x14ac:dyDescent="0.25">
      <c r="B11" s="695" t="s">
        <v>680</v>
      </c>
      <c r="C11" s="518">
        <f>+[60]FSS!Q24</f>
        <v>0</v>
      </c>
      <c r="D11" s="518">
        <f>+[60]FSS!R24</f>
        <v>0</v>
      </c>
      <c r="E11" s="518">
        <f>+[60]FSS!S24</f>
        <v>0</v>
      </c>
      <c r="F11" s="518">
        <f>+[60]FSS!T24</f>
        <v>0</v>
      </c>
      <c r="G11" s="518">
        <f>+[60]FSS!U24</f>
        <v>0</v>
      </c>
      <c r="H11" s="518">
        <f>+[60]FSS!V24</f>
        <v>0</v>
      </c>
      <c r="I11" s="518">
        <f>+[60]FSS!W24</f>
        <v>0</v>
      </c>
      <c r="J11" s="518">
        <f>+[60]FSS!X24</f>
        <v>0</v>
      </c>
      <c r="K11" s="518">
        <f>+[60]FSS!Y24</f>
        <v>0</v>
      </c>
      <c r="L11" s="518">
        <f>+[60]FSS!Z24</f>
        <v>0</v>
      </c>
      <c r="M11" s="518">
        <f>+[60]FSS!AA24</f>
        <v>0</v>
      </c>
      <c r="N11" s="518">
        <f>+[60]FSS!AB24</f>
        <v>0</v>
      </c>
      <c r="O11" s="518">
        <f t="shared" si="0"/>
        <v>0</v>
      </c>
      <c r="P11" s="519"/>
      <c r="Q11" s="518">
        <f>+[60]FSS!AC24</f>
        <v>0</v>
      </c>
      <c r="R11" s="518">
        <f>+[60]FSS!AD24</f>
        <v>0</v>
      </c>
      <c r="S11" s="518">
        <f>+[60]FSS!AE24</f>
        <v>0</v>
      </c>
      <c r="T11" s="518">
        <f>+[60]FSS!AF24</f>
        <v>0</v>
      </c>
      <c r="U11" s="518">
        <f>+[60]FSS!AG24</f>
        <v>0</v>
      </c>
      <c r="V11" s="518">
        <f>+[60]FSS!AH24</f>
        <v>0</v>
      </c>
      <c r="W11" s="518">
        <f>+[60]FSS!AI24</f>
        <v>0</v>
      </c>
      <c r="X11" s="518">
        <f>+[60]FSS!AJ24</f>
        <v>0</v>
      </c>
      <c r="Y11" s="518">
        <f>+[60]FSS!AK24</f>
        <v>0</v>
      </c>
      <c r="Z11" s="518">
        <f>+[60]FSS!AL24</f>
        <v>0</v>
      </c>
      <c r="AA11" s="518">
        <f>+[60]FSS!AM24</f>
        <v>0</v>
      </c>
      <c r="AB11" s="518">
        <f>+[60]FSS!AN24</f>
        <v>0</v>
      </c>
      <c r="AC11" s="518">
        <f t="shared" si="1"/>
        <v>0</v>
      </c>
      <c r="AD11" s="519"/>
      <c r="AE11" s="518">
        <f>+[60]FSS!AO24</f>
        <v>0</v>
      </c>
      <c r="AF11" s="518">
        <f>+[60]FSS!AP24</f>
        <v>0</v>
      </c>
      <c r="AG11" s="518">
        <f>+[60]FSS!AQ24</f>
        <v>0</v>
      </c>
      <c r="AH11" s="518">
        <f>+[60]FSS!AR24</f>
        <v>0</v>
      </c>
      <c r="AI11" s="518">
        <f>+[60]FSS!AS24</f>
        <v>0</v>
      </c>
      <c r="AJ11" s="518">
        <f>+[60]FSS!AT24</f>
        <v>0</v>
      </c>
      <c r="AK11" s="518">
        <f>+[60]FSS!AU24</f>
        <v>0</v>
      </c>
      <c r="AL11" s="518">
        <f>+[60]FSS!AV24</f>
        <v>0</v>
      </c>
      <c r="AM11" s="518">
        <f>+[60]FSS!AW24</f>
        <v>0</v>
      </c>
      <c r="AN11" s="518">
        <f>+[60]FSS!AX24</f>
        <v>0</v>
      </c>
      <c r="AO11" s="518">
        <f>+[60]FSS!AY24</f>
        <v>0</v>
      </c>
      <c r="AP11" s="518">
        <f>+[60]FSS!AZ24</f>
        <v>0</v>
      </c>
      <c r="AQ11" s="518">
        <f t="shared" si="2"/>
        <v>0</v>
      </c>
      <c r="AR11" s="519"/>
      <c r="AS11" s="518">
        <f>+[60]FSS!BA24</f>
        <v>0</v>
      </c>
      <c r="AT11" s="518">
        <f>+[60]FSS!BB24</f>
        <v>0</v>
      </c>
      <c r="AU11" s="518">
        <f>+[60]FSS!BC24</f>
        <v>0</v>
      </c>
      <c r="AV11" s="518">
        <f>+[60]FSS!BD24</f>
        <v>0</v>
      </c>
      <c r="AW11" s="518">
        <f>+[60]FSS!BE24</f>
        <v>0</v>
      </c>
      <c r="AX11" s="518">
        <f>+[60]FSS!BF24</f>
        <v>0</v>
      </c>
      <c r="AY11" s="518">
        <f>+[60]FSS!BG24</f>
        <v>0</v>
      </c>
      <c r="AZ11" s="518">
        <f>+[60]FSS!BH24</f>
        <v>0</v>
      </c>
      <c r="BA11" s="518">
        <f>+[60]FSS!BI24</f>
        <v>0</v>
      </c>
      <c r="BB11" s="518">
        <f>+[60]FSS!BJ24</f>
        <v>0</v>
      </c>
      <c r="BC11" s="518">
        <f>+[60]FSS!BK24</f>
        <v>0</v>
      </c>
      <c r="BD11" s="518">
        <f>+[60]FSS!BL24</f>
        <v>0</v>
      </c>
      <c r="BE11" s="518">
        <f t="shared" si="3"/>
        <v>0</v>
      </c>
      <c r="BF11" s="519"/>
      <c r="BG11" s="518">
        <f>+[60]FSS!BM24</f>
        <v>0</v>
      </c>
      <c r="BH11" s="518">
        <f>+[60]FSS!BN24</f>
        <v>0</v>
      </c>
      <c r="BI11" s="518">
        <f>+[60]FSS!BO24</f>
        <v>0</v>
      </c>
      <c r="BJ11" s="518">
        <f>+[60]FSS!BP24</f>
        <v>0</v>
      </c>
      <c r="BK11" s="518">
        <f>+[60]FSS!BQ24</f>
        <v>0</v>
      </c>
      <c r="BL11" s="518">
        <f>+[60]FSS!BR24</f>
        <v>0</v>
      </c>
      <c r="BM11" s="518">
        <f>+[60]FSS!BS24</f>
        <v>0</v>
      </c>
      <c r="BN11" s="518">
        <f>+[60]FSS!BT24</f>
        <v>0</v>
      </c>
      <c r="BO11" s="518">
        <f>+[60]FSS!BU24</f>
        <v>0</v>
      </c>
      <c r="BP11" s="518">
        <f>+[60]FSS!BV24</f>
        <v>0</v>
      </c>
      <c r="BQ11" s="518">
        <f>+[60]FSS!BW24</f>
        <v>0</v>
      </c>
      <c r="BR11" s="518">
        <f>+[60]FSS!BX24</f>
        <v>0</v>
      </c>
      <c r="BS11" s="518">
        <f t="shared" si="4"/>
        <v>0</v>
      </c>
      <c r="BT11" s="519"/>
      <c r="BU11" s="518">
        <f>+[60]FSS!BY24</f>
        <v>0</v>
      </c>
      <c r="BV11" s="518">
        <f>+[60]FSS!BZ24</f>
        <v>0</v>
      </c>
      <c r="BW11" s="518">
        <f>+[60]FSS!CA24</f>
        <v>0</v>
      </c>
      <c r="BX11" s="518">
        <f>+[60]FSS!CB24</f>
        <v>0</v>
      </c>
      <c r="BY11" s="518">
        <f>+[60]FSS!CC24</f>
        <v>0</v>
      </c>
      <c r="BZ11" s="518">
        <f>+[60]FSS!CD24</f>
        <v>0</v>
      </c>
      <c r="CA11" s="518">
        <f>+[60]FSS!CE24</f>
        <v>0</v>
      </c>
      <c r="CB11" s="518">
        <f>+[60]FSS!CF24</f>
        <v>0</v>
      </c>
      <c r="CC11" s="518">
        <f>+[60]FSS!CG24</f>
        <v>0</v>
      </c>
      <c r="CD11" s="518">
        <f>+[60]FSS!CH24</f>
        <v>0</v>
      </c>
      <c r="CE11" s="518">
        <f>+[60]FSS!CI24</f>
        <v>0</v>
      </c>
      <c r="CF11" s="518">
        <f>+[60]FSS!CJ24</f>
        <v>0</v>
      </c>
      <c r="CG11" s="518">
        <f t="shared" si="5"/>
        <v>0</v>
      </c>
      <c r="CH11" s="519"/>
      <c r="CI11" s="518">
        <f>+[60]FSS!CK24</f>
        <v>0</v>
      </c>
      <c r="CJ11" s="518">
        <f>+[60]FSS!CL24</f>
        <v>0</v>
      </c>
      <c r="CK11" s="518">
        <f>+[60]FSS!CM24</f>
        <v>0</v>
      </c>
      <c r="CL11" s="518">
        <f>+[60]FSS!CN24</f>
        <v>0</v>
      </c>
      <c r="CM11" s="518">
        <f>+[60]FSS!CO24</f>
        <v>0</v>
      </c>
      <c r="CN11" s="518">
        <f>+[60]FSS!CP24</f>
        <v>0</v>
      </c>
      <c r="CO11" s="518">
        <f>+[60]FSS!CQ24</f>
        <v>0</v>
      </c>
      <c r="CP11" s="518">
        <f>+[60]FSS!CR24</f>
        <v>0</v>
      </c>
      <c r="CQ11" s="518">
        <f>+[60]FSS!CS24</f>
        <v>0</v>
      </c>
      <c r="CR11" s="518">
        <f>+[60]FSS!CT24</f>
        <v>0</v>
      </c>
      <c r="CS11" s="518">
        <f>+[60]FSS!CU24</f>
        <v>0</v>
      </c>
      <c r="CT11" s="518">
        <f>+[60]FSS!CV24</f>
        <v>0</v>
      </c>
      <c r="CU11" s="518">
        <f t="shared" si="6"/>
        <v>0</v>
      </c>
      <c r="CV11" s="519"/>
      <c r="CW11" s="518">
        <f>+[60]FSS!CW24</f>
        <v>0</v>
      </c>
      <c r="CX11" s="518">
        <f>+[60]FSS!CX24</f>
        <v>0</v>
      </c>
      <c r="CY11" s="518">
        <f>+[60]FSS!CY24</f>
        <v>0</v>
      </c>
      <c r="CZ11" s="518">
        <f>+[60]FSS!CZ24</f>
        <v>0</v>
      </c>
      <c r="DA11" s="518">
        <f>+[60]FSS!DA24</f>
        <v>0</v>
      </c>
      <c r="DB11" s="518">
        <f>+[60]FSS!DB24</f>
        <v>0</v>
      </c>
      <c r="DC11" s="518">
        <f>+[60]FSS!DC24</f>
        <v>0</v>
      </c>
      <c r="DD11" s="518">
        <f>+[60]FSS!DD24</f>
        <v>0</v>
      </c>
      <c r="DE11" s="518">
        <f>+[60]FSS!DE24</f>
        <v>0</v>
      </c>
      <c r="DF11" s="518">
        <f>+[60]FSS!DF24</f>
        <v>0</v>
      </c>
      <c r="DG11" s="518">
        <f>+[60]FSS!DG24</f>
        <v>0</v>
      </c>
      <c r="DH11" s="518">
        <f>+[60]FSS!DH24</f>
        <v>0</v>
      </c>
      <c r="DI11" s="518">
        <f t="shared" si="7"/>
        <v>0</v>
      </c>
      <c r="DJ11" s="519"/>
      <c r="DK11" s="518">
        <f>+[60]FSS!DI24</f>
        <v>0</v>
      </c>
      <c r="DL11" s="518">
        <f>+[60]FSS!DJ24</f>
        <v>0</v>
      </c>
      <c r="DM11" s="518">
        <f>+[60]FSS!DK24</f>
        <v>0</v>
      </c>
      <c r="DN11" s="518">
        <f>+[60]FSS!DL24</f>
        <v>0</v>
      </c>
      <c r="DO11" s="518">
        <f>+[60]FSS!DM24</f>
        <v>0</v>
      </c>
      <c r="DP11" s="518">
        <f>+[60]FSS!DN24</f>
        <v>0</v>
      </c>
      <c r="DQ11" s="518">
        <f>+[60]FSS!DO24</f>
        <v>0</v>
      </c>
      <c r="DR11" s="518">
        <f>+[60]FSS!DP24</f>
        <v>0</v>
      </c>
      <c r="DS11" s="518">
        <f>+[60]FSS!DQ24</f>
        <v>0</v>
      </c>
      <c r="DT11" s="518">
        <f>+[60]FSS!DR24</f>
        <v>0</v>
      </c>
      <c r="DU11" s="518">
        <f>+[60]FSS!DS24</f>
        <v>0</v>
      </c>
      <c r="DV11" s="518">
        <f>+[60]FSS!DT24</f>
        <v>0</v>
      </c>
      <c r="DW11" s="518">
        <f t="shared" si="8"/>
        <v>0</v>
      </c>
      <c r="DX11" s="519"/>
      <c r="DY11" s="518">
        <f>+[60]FSS!DU24</f>
        <v>0</v>
      </c>
      <c r="DZ11" s="518">
        <f>+[60]FSS!DV24</f>
        <v>0</v>
      </c>
      <c r="EA11" s="518">
        <f>+[60]FSS!DW24</f>
        <v>0</v>
      </c>
      <c r="EB11" s="518">
        <f>+[60]FSS!DX24</f>
        <v>0</v>
      </c>
      <c r="EC11" s="518">
        <f>+[60]FSS!DY24</f>
        <v>0</v>
      </c>
      <c r="ED11" s="518">
        <f>+[60]FSS!DZ24</f>
        <v>0</v>
      </c>
      <c r="EE11" s="518">
        <f>+[60]FSS!EA24</f>
        <v>0</v>
      </c>
      <c r="EF11" s="518">
        <f>+[60]FSS!EB24</f>
        <v>0</v>
      </c>
      <c r="EG11" s="518">
        <f>+[60]FSS!EC24</f>
        <v>0</v>
      </c>
      <c r="EH11" s="518">
        <f>+[60]FSS!ED24</f>
        <v>0</v>
      </c>
      <c r="EI11" s="518">
        <f>+[60]FSS!EE24</f>
        <v>0</v>
      </c>
      <c r="EJ11" s="518">
        <f>+[60]FSS!EF24</f>
        <v>0</v>
      </c>
      <c r="EK11" s="518">
        <f t="shared" si="9"/>
        <v>0</v>
      </c>
      <c r="EL11" s="519"/>
      <c r="EM11" s="518">
        <f>+[60]FSS!EG24</f>
        <v>0</v>
      </c>
      <c r="EN11" s="518">
        <f>+[60]FSS!EH24</f>
        <v>0</v>
      </c>
      <c r="EO11" s="518">
        <f>+[60]FSS!EI24</f>
        <v>0</v>
      </c>
      <c r="EP11" s="518">
        <f>+[60]FSS!EJ24</f>
        <v>0</v>
      </c>
      <c r="EQ11" s="518">
        <f>+[60]FSS!EK24</f>
        <v>0</v>
      </c>
      <c r="ER11" s="518">
        <f>+[60]FSS!EL24</f>
        <v>0</v>
      </c>
      <c r="ES11" s="518">
        <f>+[60]FSS!EM24</f>
        <v>0</v>
      </c>
      <c r="ET11" s="518">
        <f>+[60]FSS!EN24</f>
        <v>0</v>
      </c>
      <c r="EU11" s="518">
        <f>+[60]FSS!EO24</f>
        <v>0</v>
      </c>
      <c r="EV11" s="518">
        <f>+[60]FSS!EP24</f>
        <v>0</v>
      </c>
      <c r="EW11" s="518">
        <f>+[60]FSS!EQ24</f>
        <v>0</v>
      </c>
      <c r="EX11" s="518">
        <f>+[60]FSS!ER24</f>
        <v>0</v>
      </c>
      <c r="EY11" s="518">
        <f t="shared" si="10"/>
        <v>0</v>
      </c>
      <c r="EZ11" s="519"/>
      <c r="FA11" s="518">
        <f>+[60]FSS!ES24</f>
        <v>0</v>
      </c>
      <c r="FB11" s="518">
        <f>+[60]FSS!ET24</f>
        <v>0</v>
      </c>
      <c r="FC11" s="518">
        <f>+[60]FSS!EU24</f>
        <v>0</v>
      </c>
      <c r="FD11" s="518">
        <f>+[60]FSS!EV24</f>
        <v>0</v>
      </c>
      <c r="FE11" s="518">
        <f>+[60]FSS!EW24</f>
        <v>0</v>
      </c>
      <c r="FF11" s="518">
        <f>+[60]FSS!EX24</f>
        <v>0</v>
      </c>
      <c r="FG11" s="518">
        <f>+[60]FSS!EY24</f>
        <v>0</v>
      </c>
      <c r="FH11" s="518">
        <f>+[60]FSS!EZ24</f>
        <v>0</v>
      </c>
      <c r="FI11" s="518">
        <f>+[60]FSS!FA24</f>
        <v>0</v>
      </c>
      <c r="FJ11" s="518">
        <f>+[60]FSS!FB24</f>
        <v>0</v>
      </c>
      <c r="FK11" s="518">
        <f>+[60]FSS!FC24</f>
        <v>0</v>
      </c>
      <c r="FL11" s="518">
        <f>+[60]FSS!FD24</f>
        <v>0</v>
      </c>
      <c r="FM11" s="518">
        <f t="shared" si="11"/>
        <v>0</v>
      </c>
    </row>
    <row r="12" spans="2:169" ht="15.75" hidden="1" x14ac:dyDescent="0.25">
      <c r="B12" s="695" t="s">
        <v>37</v>
      </c>
      <c r="C12" s="518">
        <f>+[60]FSS!Q31</f>
        <v>0</v>
      </c>
      <c r="D12" s="518">
        <f>+[60]FSS!R31</f>
        <v>0</v>
      </c>
      <c r="E12" s="518">
        <f>+[60]FSS!S31</f>
        <v>0</v>
      </c>
      <c r="F12" s="518">
        <f>+[60]FSS!T31</f>
        <v>0</v>
      </c>
      <c r="G12" s="518">
        <f>+[60]FSS!U31</f>
        <v>0</v>
      </c>
      <c r="H12" s="518">
        <f>+[60]FSS!V31</f>
        <v>0</v>
      </c>
      <c r="I12" s="518">
        <f>+[60]FSS!W31</f>
        <v>0</v>
      </c>
      <c r="J12" s="518">
        <f>+[60]FSS!X31</f>
        <v>0</v>
      </c>
      <c r="K12" s="518">
        <f>+[60]FSS!Y31</f>
        <v>0</v>
      </c>
      <c r="L12" s="518">
        <f>+[60]FSS!Z31</f>
        <v>0</v>
      </c>
      <c r="M12" s="518">
        <f>+[60]FSS!AA31</f>
        <v>0</v>
      </c>
      <c r="N12" s="518">
        <f>+[60]FSS!AB31</f>
        <v>0</v>
      </c>
      <c r="O12" s="518">
        <f t="shared" si="0"/>
        <v>0</v>
      </c>
      <c r="P12" s="519"/>
      <c r="Q12" s="518">
        <f>+[60]FSS!AC31</f>
        <v>0</v>
      </c>
      <c r="R12" s="518">
        <f>+[60]FSS!AD31</f>
        <v>0</v>
      </c>
      <c r="S12" s="518">
        <f>+[60]FSS!AE31</f>
        <v>0</v>
      </c>
      <c r="T12" s="518">
        <f>+[60]FSS!AF31</f>
        <v>0</v>
      </c>
      <c r="U12" s="518">
        <f>+[60]FSS!AG31</f>
        <v>0</v>
      </c>
      <c r="V12" s="518">
        <f>+[60]FSS!AH31</f>
        <v>0</v>
      </c>
      <c r="W12" s="518">
        <f>+[60]FSS!AI31</f>
        <v>0</v>
      </c>
      <c r="X12" s="518">
        <f>+[60]FSS!AJ31</f>
        <v>0</v>
      </c>
      <c r="Y12" s="518">
        <f>+[60]FSS!AK31</f>
        <v>0</v>
      </c>
      <c r="Z12" s="518">
        <f>+[60]FSS!AL31</f>
        <v>0</v>
      </c>
      <c r="AA12" s="518">
        <f>+[60]FSS!AM31</f>
        <v>0</v>
      </c>
      <c r="AB12" s="518">
        <f>+[60]FSS!AN31</f>
        <v>0</v>
      </c>
      <c r="AC12" s="518">
        <f t="shared" si="1"/>
        <v>0</v>
      </c>
      <c r="AD12" s="519"/>
      <c r="AE12" s="518">
        <f>+[60]FSS!AO31</f>
        <v>0</v>
      </c>
      <c r="AF12" s="518">
        <f>+[60]FSS!AP31</f>
        <v>0</v>
      </c>
      <c r="AG12" s="518">
        <f>+[60]FSS!AQ31</f>
        <v>0</v>
      </c>
      <c r="AH12" s="518">
        <f>+[60]FSS!AR31</f>
        <v>0</v>
      </c>
      <c r="AI12" s="518">
        <f>+[60]FSS!AS31</f>
        <v>0</v>
      </c>
      <c r="AJ12" s="518">
        <f>+[60]FSS!AT31</f>
        <v>0</v>
      </c>
      <c r="AK12" s="518">
        <f>+[60]FSS!AU31</f>
        <v>0</v>
      </c>
      <c r="AL12" s="518">
        <f>+[60]FSS!AV31</f>
        <v>0</v>
      </c>
      <c r="AM12" s="518">
        <f>+[60]FSS!AW31</f>
        <v>0</v>
      </c>
      <c r="AN12" s="518">
        <f>+[60]FSS!AX31</f>
        <v>0</v>
      </c>
      <c r="AO12" s="518">
        <f>+[60]FSS!AY31</f>
        <v>0</v>
      </c>
      <c r="AP12" s="518">
        <f>+[60]FSS!AZ31</f>
        <v>0</v>
      </c>
      <c r="AQ12" s="518">
        <f t="shared" si="2"/>
        <v>0</v>
      </c>
      <c r="AR12" s="519"/>
      <c r="AS12" s="518">
        <f>+[60]FSS!BA31</f>
        <v>0</v>
      </c>
      <c r="AT12" s="518">
        <f>+[60]FSS!BB31</f>
        <v>0</v>
      </c>
      <c r="AU12" s="518">
        <f>+[60]FSS!BC31</f>
        <v>0</v>
      </c>
      <c r="AV12" s="518">
        <f>+[60]FSS!BD31</f>
        <v>0</v>
      </c>
      <c r="AW12" s="518">
        <f>+[60]FSS!BE31</f>
        <v>0</v>
      </c>
      <c r="AX12" s="518">
        <f>+[60]FSS!BF31</f>
        <v>0</v>
      </c>
      <c r="AY12" s="518">
        <f>+[60]FSS!BG31</f>
        <v>0</v>
      </c>
      <c r="AZ12" s="518">
        <f>+[60]FSS!BH31</f>
        <v>0</v>
      </c>
      <c r="BA12" s="518">
        <f>+[60]FSS!BI31</f>
        <v>0</v>
      </c>
      <c r="BB12" s="518">
        <f>+[60]FSS!BJ31</f>
        <v>0</v>
      </c>
      <c r="BC12" s="518">
        <f>+[60]FSS!BK31</f>
        <v>0</v>
      </c>
      <c r="BD12" s="518">
        <f>+[60]FSS!BL31</f>
        <v>0</v>
      </c>
      <c r="BE12" s="518">
        <f t="shared" si="3"/>
        <v>0</v>
      </c>
      <c r="BF12" s="519"/>
      <c r="BG12" s="518">
        <f>+[60]FSS!BM31</f>
        <v>0</v>
      </c>
      <c r="BH12" s="518">
        <f>+[60]FSS!BN31</f>
        <v>0</v>
      </c>
      <c r="BI12" s="518">
        <f>+[60]FSS!BO31</f>
        <v>0</v>
      </c>
      <c r="BJ12" s="518">
        <f>+[60]FSS!BP31</f>
        <v>0</v>
      </c>
      <c r="BK12" s="518">
        <f>+[60]FSS!BQ31</f>
        <v>0</v>
      </c>
      <c r="BL12" s="518">
        <f>+[60]FSS!BR31</f>
        <v>0</v>
      </c>
      <c r="BM12" s="518">
        <f>+[60]FSS!BS31</f>
        <v>0</v>
      </c>
      <c r="BN12" s="518">
        <f>+[60]FSS!BT31</f>
        <v>0</v>
      </c>
      <c r="BO12" s="518">
        <f>+[60]FSS!BU31</f>
        <v>0</v>
      </c>
      <c r="BP12" s="518">
        <f>+[60]FSS!BV31</f>
        <v>0</v>
      </c>
      <c r="BQ12" s="518">
        <f>+[60]FSS!BW31</f>
        <v>0</v>
      </c>
      <c r="BR12" s="518">
        <f>+[60]FSS!BX31</f>
        <v>0</v>
      </c>
      <c r="BS12" s="518">
        <f t="shared" si="4"/>
        <v>0</v>
      </c>
      <c r="BT12" s="519"/>
      <c r="BU12" s="518">
        <f>+[60]FSS!BY31</f>
        <v>0</v>
      </c>
      <c r="BV12" s="518">
        <f>+[60]FSS!BZ31</f>
        <v>0</v>
      </c>
      <c r="BW12" s="518">
        <f>+[60]FSS!CA31</f>
        <v>0</v>
      </c>
      <c r="BX12" s="518">
        <f>+[60]FSS!CB31</f>
        <v>0</v>
      </c>
      <c r="BY12" s="518">
        <f>+[60]FSS!CC31</f>
        <v>0</v>
      </c>
      <c r="BZ12" s="518">
        <f>+[60]FSS!CD31</f>
        <v>0</v>
      </c>
      <c r="CA12" s="518">
        <f>+[60]FSS!CE31</f>
        <v>0</v>
      </c>
      <c r="CB12" s="518">
        <f>+[60]FSS!CF31</f>
        <v>0</v>
      </c>
      <c r="CC12" s="518">
        <f>+[60]FSS!CG31</f>
        <v>0</v>
      </c>
      <c r="CD12" s="518">
        <f>+[60]FSS!CH31</f>
        <v>0</v>
      </c>
      <c r="CE12" s="518">
        <f>+[60]FSS!CI31</f>
        <v>0</v>
      </c>
      <c r="CF12" s="518">
        <f>+[60]FSS!CJ31</f>
        <v>0</v>
      </c>
      <c r="CG12" s="518">
        <f t="shared" si="5"/>
        <v>0</v>
      </c>
      <c r="CH12" s="519"/>
      <c r="CI12" s="518">
        <f>+[60]FSS!CK31</f>
        <v>0</v>
      </c>
      <c r="CJ12" s="518">
        <f>+[60]FSS!CL31</f>
        <v>0</v>
      </c>
      <c r="CK12" s="518">
        <f>+[60]FSS!CM31</f>
        <v>0</v>
      </c>
      <c r="CL12" s="518">
        <f>+[60]FSS!CN31</f>
        <v>0</v>
      </c>
      <c r="CM12" s="518">
        <f>+[60]FSS!CO31</f>
        <v>0</v>
      </c>
      <c r="CN12" s="518">
        <f>+[60]FSS!CP31</f>
        <v>0</v>
      </c>
      <c r="CO12" s="518">
        <f>+[60]FSS!CQ31</f>
        <v>0</v>
      </c>
      <c r="CP12" s="518">
        <f>+[60]FSS!CR31</f>
        <v>0</v>
      </c>
      <c r="CQ12" s="518">
        <f>+[60]FSS!CS31</f>
        <v>0</v>
      </c>
      <c r="CR12" s="518">
        <f>+[60]FSS!CT31</f>
        <v>0</v>
      </c>
      <c r="CS12" s="518">
        <f>+[60]FSS!CU31</f>
        <v>0</v>
      </c>
      <c r="CT12" s="518">
        <f>+[60]FSS!CV31</f>
        <v>0</v>
      </c>
      <c r="CU12" s="518">
        <f t="shared" si="6"/>
        <v>0</v>
      </c>
      <c r="CV12" s="519"/>
      <c r="CW12" s="518">
        <f>+[60]FSS!CW31</f>
        <v>0</v>
      </c>
      <c r="CX12" s="518">
        <f>+[60]FSS!CX31</f>
        <v>0</v>
      </c>
      <c r="CY12" s="518">
        <f>+[60]FSS!CY31</f>
        <v>0</v>
      </c>
      <c r="CZ12" s="518">
        <f>+[60]FSS!CZ31</f>
        <v>0</v>
      </c>
      <c r="DA12" s="518">
        <f>+[60]FSS!DA31</f>
        <v>0</v>
      </c>
      <c r="DB12" s="518">
        <f>+[60]FSS!DB31</f>
        <v>0</v>
      </c>
      <c r="DC12" s="518">
        <f>+[60]FSS!DC31</f>
        <v>0</v>
      </c>
      <c r="DD12" s="518">
        <f>+[60]FSS!DD31</f>
        <v>0</v>
      </c>
      <c r="DE12" s="518">
        <f>+[60]FSS!DE31</f>
        <v>0</v>
      </c>
      <c r="DF12" s="518">
        <f>+[60]FSS!DF31</f>
        <v>0</v>
      </c>
      <c r="DG12" s="518">
        <f>+[60]FSS!DG31</f>
        <v>0</v>
      </c>
      <c r="DH12" s="518">
        <f>+[60]FSS!DH31</f>
        <v>0</v>
      </c>
      <c r="DI12" s="518">
        <f t="shared" si="7"/>
        <v>0</v>
      </c>
      <c r="DJ12" s="519"/>
      <c r="DK12" s="518">
        <f>+[60]FSS!DI31</f>
        <v>0</v>
      </c>
      <c r="DL12" s="518">
        <f>+[60]FSS!DJ31</f>
        <v>0</v>
      </c>
      <c r="DM12" s="518">
        <f>+[60]FSS!DK31</f>
        <v>0</v>
      </c>
      <c r="DN12" s="518">
        <f>+[60]FSS!DL31</f>
        <v>0</v>
      </c>
      <c r="DO12" s="518">
        <f>+[60]FSS!DM31</f>
        <v>0</v>
      </c>
      <c r="DP12" s="518">
        <f>+[60]FSS!DN31</f>
        <v>0</v>
      </c>
      <c r="DQ12" s="518">
        <f>+[60]FSS!DO31</f>
        <v>0</v>
      </c>
      <c r="DR12" s="518">
        <f>+[60]FSS!DP31</f>
        <v>0</v>
      </c>
      <c r="DS12" s="518">
        <f>+[60]FSS!DQ31</f>
        <v>0</v>
      </c>
      <c r="DT12" s="518">
        <f>+[60]FSS!DR31</f>
        <v>0</v>
      </c>
      <c r="DU12" s="518">
        <f>+[60]FSS!DS31</f>
        <v>0</v>
      </c>
      <c r="DV12" s="518">
        <f>+[60]FSS!DT31</f>
        <v>0</v>
      </c>
      <c r="DW12" s="518">
        <f t="shared" si="8"/>
        <v>0</v>
      </c>
      <c r="DX12" s="519"/>
      <c r="DY12" s="518">
        <f>+[60]FSS!DU31</f>
        <v>0</v>
      </c>
      <c r="DZ12" s="518">
        <f>+[60]FSS!DV31</f>
        <v>0</v>
      </c>
      <c r="EA12" s="518">
        <f>+[60]FSS!DW31</f>
        <v>0</v>
      </c>
      <c r="EB12" s="518">
        <f>+[60]FSS!DX31</f>
        <v>0</v>
      </c>
      <c r="EC12" s="518">
        <f>+[60]FSS!DY31</f>
        <v>0</v>
      </c>
      <c r="ED12" s="518">
        <f>+[60]FSS!DZ31</f>
        <v>0</v>
      </c>
      <c r="EE12" s="518">
        <f>+[60]FSS!EA31</f>
        <v>0</v>
      </c>
      <c r="EF12" s="518">
        <f>+[60]FSS!EB31</f>
        <v>0</v>
      </c>
      <c r="EG12" s="518">
        <f>+[60]FSS!EC31</f>
        <v>0</v>
      </c>
      <c r="EH12" s="518">
        <f>+[60]FSS!ED31</f>
        <v>0</v>
      </c>
      <c r="EI12" s="518">
        <f>+[60]FSS!EE31</f>
        <v>0</v>
      </c>
      <c r="EJ12" s="518">
        <f>+[60]FSS!EF31</f>
        <v>0</v>
      </c>
      <c r="EK12" s="518">
        <f t="shared" si="9"/>
        <v>0</v>
      </c>
      <c r="EL12" s="519"/>
      <c r="EM12" s="518">
        <f>+[60]FSS!EG31</f>
        <v>0</v>
      </c>
      <c r="EN12" s="518">
        <f>+[60]FSS!EH31</f>
        <v>0</v>
      </c>
      <c r="EO12" s="518">
        <f>+[60]FSS!EI31</f>
        <v>0</v>
      </c>
      <c r="EP12" s="518">
        <f>+[60]FSS!EJ31</f>
        <v>0</v>
      </c>
      <c r="EQ12" s="518">
        <f>+[60]FSS!EK31</f>
        <v>0</v>
      </c>
      <c r="ER12" s="518">
        <f>+[60]FSS!EL31</f>
        <v>0</v>
      </c>
      <c r="ES12" s="518">
        <f>+[60]FSS!EM31</f>
        <v>0</v>
      </c>
      <c r="ET12" s="518">
        <f>+[60]FSS!EN31</f>
        <v>0</v>
      </c>
      <c r="EU12" s="518">
        <f>+[60]FSS!EO31</f>
        <v>0</v>
      </c>
      <c r="EV12" s="518">
        <f>+[60]FSS!EP31</f>
        <v>0</v>
      </c>
      <c r="EW12" s="518">
        <f>+[60]FSS!EQ31</f>
        <v>0</v>
      </c>
      <c r="EX12" s="518">
        <f>+[60]FSS!ER31</f>
        <v>0</v>
      </c>
      <c r="EY12" s="518">
        <f t="shared" si="10"/>
        <v>0</v>
      </c>
      <c r="EZ12" s="519"/>
      <c r="FA12" s="518">
        <f>+[60]FSS!ES31</f>
        <v>0</v>
      </c>
      <c r="FB12" s="518">
        <f>+[60]FSS!ET31</f>
        <v>0</v>
      </c>
      <c r="FC12" s="518">
        <f>+[60]FSS!EU31</f>
        <v>0</v>
      </c>
      <c r="FD12" s="518">
        <f>+[60]FSS!EV31</f>
        <v>0</v>
      </c>
      <c r="FE12" s="518">
        <f>+[60]FSS!EW31</f>
        <v>0</v>
      </c>
      <c r="FF12" s="518">
        <f>+[60]FSS!EX31</f>
        <v>0</v>
      </c>
      <c r="FG12" s="518">
        <f>+[60]FSS!EY31</f>
        <v>0</v>
      </c>
      <c r="FH12" s="518">
        <f>+[60]FSS!EZ31</f>
        <v>0</v>
      </c>
      <c r="FI12" s="518">
        <f>+[60]FSS!FA31</f>
        <v>0</v>
      </c>
      <c r="FJ12" s="518">
        <f>+[60]FSS!FB31</f>
        <v>0</v>
      </c>
      <c r="FK12" s="518">
        <f>+[60]FSS!FC31</f>
        <v>0</v>
      </c>
      <c r="FL12" s="518">
        <f>+[60]FSS!FD31</f>
        <v>0</v>
      </c>
      <c r="FM12" s="518">
        <f t="shared" si="11"/>
        <v>0</v>
      </c>
    </row>
    <row r="13" spans="2:169" ht="15.75" x14ac:dyDescent="0.25">
      <c r="B13" s="695" t="s">
        <v>737</v>
      </c>
      <c r="C13" s="518">
        <f>+[60]FSS!Q35</f>
        <v>0</v>
      </c>
      <c r="D13" s="518">
        <f>+[60]FSS!R35</f>
        <v>0</v>
      </c>
      <c r="E13" s="518">
        <f>+[60]FSS!S35</f>
        <v>0</v>
      </c>
      <c r="F13" s="518">
        <f>+[60]FSS!T35</f>
        <v>0</v>
      </c>
      <c r="G13" s="518">
        <f>+[60]FSS!U35</f>
        <v>0</v>
      </c>
      <c r="H13" s="518">
        <f>+[60]FSS!V35</f>
        <v>0</v>
      </c>
      <c r="I13" s="518">
        <f>+[60]FSS!W35</f>
        <v>0</v>
      </c>
      <c r="J13" s="518">
        <f>+[60]FSS!X35</f>
        <v>0</v>
      </c>
      <c r="K13" s="518">
        <f>+[60]FSS!Y35</f>
        <v>0</v>
      </c>
      <c r="L13" s="518">
        <f>+[60]FSS!Z35</f>
        <v>0</v>
      </c>
      <c r="M13" s="518">
        <f>+[60]FSS!AA35</f>
        <v>0</v>
      </c>
      <c r="N13" s="518">
        <f>+[60]FSS!AB35</f>
        <v>0</v>
      </c>
      <c r="O13" s="518">
        <f t="shared" si="0"/>
        <v>0</v>
      </c>
      <c r="P13" s="519"/>
      <c r="Q13" s="518">
        <f>+[60]FSS!AC35</f>
        <v>0</v>
      </c>
      <c r="R13" s="518">
        <f>+[60]FSS!AD35</f>
        <v>0</v>
      </c>
      <c r="S13" s="518">
        <f>+[60]FSS!AE35</f>
        <v>0</v>
      </c>
      <c r="T13" s="518">
        <f>+[60]FSS!AF35</f>
        <v>0</v>
      </c>
      <c r="U13" s="518">
        <f>+[60]FSS!AG35</f>
        <v>0</v>
      </c>
      <c r="V13" s="518">
        <f>+[60]FSS!AH35</f>
        <v>0</v>
      </c>
      <c r="W13" s="518">
        <f>+[60]FSS!AI35</f>
        <v>0</v>
      </c>
      <c r="X13" s="518">
        <f>+[60]FSS!AJ35</f>
        <v>0</v>
      </c>
      <c r="Y13" s="518">
        <f>+[60]FSS!AK35</f>
        <v>0</v>
      </c>
      <c r="Z13" s="518">
        <f>+[60]FSS!AL35</f>
        <v>0</v>
      </c>
      <c r="AA13" s="518">
        <f>+[60]FSS!AM35</f>
        <v>0</v>
      </c>
      <c r="AB13" s="518">
        <f>+[60]FSS!AN35</f>
        <v>0</v>
      </c>
      <c r="AC13" s="518">
        <f t="shared" si="1"/>
        <v>0</v>
      </c>
      <c r="AD13" s="519"/>
      <c r="AE13" s="518">
        <f>+[60]FSS!AO35</f>
        <v>0</v>
      </c>
      <c r="AF13" s="518">
        <f>+[60]FSS!AP35</f>
        <v>0</v>
      </c>
      <c r="AG13" s="518">
        <f>+[60]FSS!AQ35</f>
        <v>0</v>
      </c>
      <c r="AH13" s="518">
        <f>+[60]FSS!AR35</f>
        <v>0</v>
      </c>
      <c r="AI13" s="518">
        <f>+[60]FSS!AS35</f>
        <v>0</v>
      </c>
      <c r="AJ13" s="518">
        <f>+[60]FSS!AT35</f>
        <v>0</v>
      </c>
      <c r="AK13" s="518">
        <f>+[60]FSS!AU35</f>
        <v>0</v>
      </c>
      <c r="AL13" s="518">
        <f>+[60]FSS!AV35</f>
        <v>0</v>
      </c>
      <c r="AM13" s="518">
        <f>+[60]FSS!AW35</f>
        <v>0</v>
      </c>
      <c r="AN13" s="518">
        <f>+[60]FSS!AX35</f>
        <v>0</v>
      </c>
      <c r="AO13" s="518">
        <f>+[60]FSS!AY35</f>
        <v>0</v>
      </c>
      <c r="AP13" s="518">
        <f>+[60]FSS!AZ35</f>
        <v>0</v>
      </c>
      <c r="AQ13" s="518">
        <f t="shared" si="2"/>
        <v>0</v>
      </c>
      <c r="AR13" s="519"/>
      <c r="AS13" s="518">
        <f>+[60]FSS!BA35</f>
        <v>0</v>
      </c>
      <c r="AT13" s="518">
        <f>+[60]FSS!BB35</f>
        <v>0</v>
      </c>
      <c r="AU13" s="518">
        <f>+[60]FSS!BC35</f>
        <v>0</v>
      </c>
      <c r="AV13" s="518">
        <f>+[60]FSS!BD35</f>
        <v>0</v>
      </c>
      <c r="AW13" s="518">
        <f>+[60]FSS!BE35</f>
        <v>0</v>
      </c>
      <c r="AX13" s="518">
        <f>+[60]FSS!BF35</f>
        <v>0</v>
      </c>
      <c r="AY13" s="518">
        <f>+[60]FSS!BG35</f>
        <v>0</v>
      </c>
      <c r="AZ13" s="518">
        <f>+[60]FSS!BH35</f>
        <v>0</v>
      </c>
      <c r="BA13" s="518">
        <f>+[60]FSS!BI35</f>
        <v>0</v>
      </c>
      <c r="BB13" s="518">
        <f>+[60]FSS!BJ35</f>
        <v>0</v>
      </c>
      <c r="BC13" s="518">
        <f>+[60]FSS!BK35</f>
        <v>0</v>
      </c>
      <c r="BD13" s="518">
        <f>+[60]FSS!BL35</f>
        <v>0</v>
      </c>
      <c r="BE13" s="518">
        <f t="shared" si="3"/>
        <v>0</v>
      </c>
      <c r="BF13" s="519"/>
      <c r="BG13" s="518">
        <f>+[60]FSS!BM35</f>
        <v>0</v>
      </c>
      <c r="BH13" s="518">
        <f>+[60]FSS!BN35</f>
        <v>0</v>
      </c>
      <c r="BI13" s="518">
        <f>+[60]FSS!BO35</f>
        <v>0</v>
      </c>
      <c r="BJ13" s="518">
        <f>+[60]FSS!BP35</f>
        <v>0</v>
      </c>
      <c r="BK13" s="518">
        <f>+[60]FSS!BQ35</f>
        <v>0</v>
      </c>
      <c r="BL13" s="518">
        <f>+[60]FSS!BR35</f>
        <v>0</v>
      </c>
      <c r="BM13" s="518">
        <f>+[60]FSS!BS35</f>
        <v>0</v>
      </c>
      <c r="BN13" s="518">
        <f>+[60]FSS!BT35</f>
        <v>0.9504760699999999</v>
      </c>
      <c r="BO13" s="518">
        <f>+[60]FSS!BU35</f>
        <v>4.6423174000000005</v>
      </c>
      <c r="BP13" s="518">
        <f>+[60]FSS!BV35</f>
        <v>0</v>
      </c>
      <c r="BQ13" s="518">
        <f>+[60]FSS!BW35</f>
        <v>0</v>
      </c>
      <c r="BR13" s="518">
        <f>+[60]FSS!BX35</f>
        <v>0</v>
      </c>
      <c r="BS13" s="518">
        <f t="shared" si="4"/>
        <v>5.5927934700000002</v>
      </c>
      <c r="BT13" s="519"/>
      <c r="BU13" s="518">
        <f>+[60]FSS!BY35</f>
        <v>0.9504760699999999</v>
      </c>
      <c r="BV13" s="518">
        <f>+[60]FSS!BZ35</f>
        <v>0</v>
      </c>
      <c r="BW13" s="518">
        <f>+[60]FSS!CA35</f>
        <v>4.6423174000000005</v>
      </c>
      <c r="BX13" s="518">
        <f>+[60]FSS!CB35</f>
        <v>3.3571428599999997</v>
      </c>
      <c r="BY13" s="518">
        <f>+[60]FSS!CC35</f>
        <v>0</v>
      </c>
      <c r="BZ13" s="518">
        <f>+[60]FSS!CD35</f>
        <v>0</v>
      </c>
      <c r="CA13" s="518">
        <f>+[60]FSS!CE35</f>
        <v>0</v>
      </c>
      <c r="CB13" s="518">
        <f>+[60]FSS!CF35</f>
        <v>0</v>
      </c>
      <c r="CC13" s="518">
        <f>+[60]FSS!CG35</f>
        <v>4.6423174000000005</v>
      </c>
      <c r="CD13" s="518">
        <f>+[60]FSS!CH35</f>
        <v>3.3571428599999997</v>
      </c>
      <c r="CE13" s="518">
        <f>+[60]FSS!CI35</f>
        <v>0</v>
      </c>
      <c r="CF13" s="518">
        <f>+[60]FSS!CJ35</f>
        <v>0</v>
      </c>
      <c r="CG13" s="518">
        <f t="shared" si="5"/>
        <v>16.949396589999999</v>
      </c>
      <c r="CH13" s="519"/>
      <c r="CI13" s="518">
        <f>+[60]FSS!CK35</f>
        <v>0</v>
      </c>
      <c r="CJ13" s="518">
        <f>+[60]FSS!CL35</f>
        <v>1.9009521399999998</v>
      </c>
      <c r="CK13" s="518">
        <f>+[60]FSS!CM35</f>
        <v>4.6423174000000005</v>
      </c>
      <c r="CL13" s="518">
        <f>+[60]FSS!CN35</f>
        <v>3.3571428599999997</v>
      </c>
      <c r="CM13" s="518">
        <f>+[60]FSS!CO35</f>
        <v>0</v>
      </c>
      <c r="CN13" s="518">
        <f>+[60]FSS!CP35</f>
        <v>0</v>
      </c>
      <c r="CO13" s="518">
        <f>+[60]FSS!CQ35</f>
        <v>0</v>
      </c>
      <c r="CP13" s="518">
        <f>+[60]FSS!CR35</f>
        <v>0.9504760699999999</v>
      </c>
      <c r="CQ13" s="518">
        <f>+[60]FSS!CS35</f>
        <v>4.6423174000000005</v>
      </c>
      <c r="CR13" s="518">
        <f>+[60]FSS!CT35</f>
        <v>3.3571428599999997</v>
      </c>
      <c r="CS13" s="518">
        <f>+[60]FSS!CU35</f>
        <v>0</v>
      </c>
      <c r="CT13" s="518">
        <f>+[60]FSS!CV35</f>
        <v>0</v>
      </c>
      <c r="CU13" s="518">
        <f t="shared" si="6"/>
        <v>18.85034873</v>
      </c>
      <c r="CV13" s="519"/>
      <c r="CW13" s="518">
        <f>+[60]FSS!CW35</f>
        <v>0</v>
      </c>
      <c r="CX13" s="518">
        <f>+[60]FSS!CX35</f>
        <v>0.9504760699999999</v>
      </c>
      <c r="CY13" s="518">
        <f>+[60]FSS!CY35</f>
        <v>4.6423174000000005</v>
      </c>
      <c r="CZ13" s="518">
        <f>+[60]FSS!CZ35</f>
        <v>3.3571428599999997</v>
      </c>
      <c r="DA13" s="518">
        <f>+[60]FSS!DA35</f>
        <v>0</v>
      </c>
      <c r="DB13" s="518">
        <f>+[60]FSS!DB35</f>
        <v>0</v>
      </c>
      <c r="DC13" s="518">
        <f>+[60]FSS!DC35</f>
        <v>0</v>
      </c>
      <c r="DD13" s="518">
        <f>+[60]FSS!DD35</f>
        <v>0.9504760699999999</v>
      </c>
      <c r="DE13" s="518">
        <f>+[60]FSS!DE35</f>
        <v>4.6423174000000005</v>
      </c>
      <c r="DF13" s="518">
        <f>+[60]FSS!DF35</f>
        <v>3.3571428599999997</v>
      </c>
      <c r="DG13" s="518">
        <f>+[60]FSS!DG35</f>
        <v>0</v>
      </c>
      <c r="DH13" s="518">
        <f>+[60]FSS!DH35</f>
        <v>0</v>
      </c>
      <c r="DI13" s="518">
        <f t="shared" si="7"/>
        <v>17.89987266</v>
      </c>
      <c r="DJ13" s="519"/>
      <c r="DK13" s="518">
        <f>+[60]FSS!DI35</f>
        <v>0</v>
      </c>
      <c r="DL13" s="518">
        <f>+[60]FSS!DJ35</f>
        <v>0.9504760699999999</v>
      </c>
      <c r="DM13" s="518">
        <f>+[60]FSS!DK35</f>
        <v>4.6423174000000005</v>
      </c>
      <c r="DN13" s="518">
        <f>+[60]FSS!DL35</f>
        <v>3.3571428599999997</v>
      </c>
      <c r="DO13" s="518">
        <f>+[60]FSS!DM35</f>
        <v>0</v>
      </c>
      <c r="DP13" s="518">
        <f>+[60]FSS!DN35</f>
        <v>0</v>
      </c>
      <c r="DQ13" s="518">
        <f>+[60]FSS!DO35</f>
        <v>0</v>
      </c>
      <c r="DR13" s="518">
        <f>+[60]FSS!DP35</f>
        <v>0.9504760699999999</v>
      </c>
      <c r="DS13" s="518">
        <f>+[60]FSS!DQ35</f>
        <v>4.6423174000000005</v>
      </c>
      <c r="DT13" s="518">
        <f>+[60]FSS!DR35</f>
        <v>3.3571428599999997</v>
      </c>
      <c r="DU13" s="518">
        <f>+[60]FSS!DS35</f>
        <v>0</v>
      </c>
      <c r="DV13" s="518">
        <f>+[60]FSS!DT35</f>
        <v>0</v>
      </c>
      <c r="DW13" s="518">
        <f t="shared" si="8"/>
        <v>17.89987266</v>
      </c>
      <c r="DX13" s="519"/>
      <c r="DY13" s="518">
        <f>+[60]FSS!DU35</f>
        <v>0</v>
      </c>
      <c r="DZ13" s="518">
        <f>+[60]FSS!DV35</f>
        <v>0.9504760699999999</v>
      </c>
      <c r="EA13" s="518">
        <f>+[60]FSS!DW35</f>
        <v>4.6423174000000005</v>
      </c>
      <c r="EB13" s="518">
        <f>+[60]FSS!DX35</f>
        <v>3.3571428599999997</v>
      </c>
      <c r="EC13" s="518">
        <f>+[60]FSS!DY35</f>
        <v>0</v>
      </c>
      <c r="ED13" s="518">
        <f>+[60]FSS!DZ35</f>
        <v>0</v>
      </c>
      <c r="EE13" s="518">
        <f>+[60]FSS!EA35</f>
        <v>0</v>
      </c>
      <c r="EF13" s="518">
        <f>+[60]FSS!EB35</f>
        <v>0.9504760699999999</v>
      </c>
      <c r="EG13" s="518">
        <f>+[60]FSS!EC35</f>
        <v>4.6423174000000005</v>
      </c>
      <c r="EH13" s="518">
        <f>+[60]FSS!ED35</f>
        <v>3.3571428599999997</v>
      </c>
      <c r="EI13" s="518">
        <f>+[60]FSS!EE35</f>
        <v>0</v>
      </c>
      <c r="EJ13" s="518">
        <f>+[60]FSS!EF35</f>
        <v>0</v>
      </c>
      <c r="EK13" s="518">
        <f t="shared" si="9"/>
        <v>17.89987266</v>
      </c>
      <c r="EL13" s="519"/>
      <c r="EM13" s="518">
        <f>+[60]FSS!EG35</f>
        <v>0</v>
      </c>
      <c r="EN13" s="518">
        <f>+[60]FSS!EH35</f>
        <v>0.9504760699999999</v>
      </c>
      <c r="EO13" s="518">
        <f>+[60]FSS!EI35</f>
        <v>4.6423174000000005</v>
      </c>
      <c r="EP13" s="518">
        <f>+[60]FSS!EJ35</f>
        <v>3.3571428599999997</v>
      </c>
      <c r="EQ13" s="518">
        <f>+[60]FSS!EK35</f>
        <v>0</v>
      </c>
      <c r="ER13" s="518">
        <f>+[60]FSS!EL35</f>
        <v>0</v>
      </c>
      <c r="ES13" s="518">
        <f>+[60]FSS!EM35</f>
        <v>0</v>
      </c>
      <c r="ET13" s="518">
        <f>+[60]FSS!EN35</f>
        <v>0</v>
      </c>
      <c r="EU13" s="518">
        <f>+[60]FSS!EO35</f>
        <v>5.592793470000001</v>
      </c>
      <c r="EV13" s="518">
        <f>+[60]FSS!EP35</f>
        <v>3.3571428599999997</v>
      </c>
      <c r="EW13" s="518">
        <f>+[60]FSS!EQ35</f>
        <v>0</v>
      </c>
      <c r="EX13" s="518">
        <f>+[60]FSS!ER35</f>
        <v>0</v>
      </c>
      <c r="EY13" s="518">
        <f t="shared" si="10"/>
        <v>17.89987266</v>
      </c>
      <c r="EZ13" s="519"/>
      <c r="FA13" s="518">
        <f>+[60]FSS!ES35</f>
        <v>0</v>
      </c>
      <c r="FB13" s="518">
        <f>+[60]FSS!ET35</f>
        <v>0.95047603000000003</v>
      </c>
      <c r="FC13" s="518">
        <f>+[60]FSS!EU35</f>
        <v>4.6423174500000002</v>
      </c>
      <c r="FD13" s="518">
        <f>+[60]FSS!EV35</f>
        <v>3.3571428599999997</v>
      </c>
      <c r="FE13" s="518">
        <f>+[60]FSS!EW35</f>
        <v>0</v>
      </c>
      <c r="FF13" s="518">
        <f>+[60]FSS!EX35</f>
        <v>0</v>
      </c>
      <c r="FG13" s="518">
        <f>+[60]FSS!EY35</f>
        <v>0</v>
      </c>
      <c r="FH13" s="518">
        <f>+[60]FSS!EZ35</f>
        <v>0</v>
      </c>
      <c r="FI13" s="518">
        <f>+[60]FSS!FA35</f>
        <v>0</v>
      </c>
      <c r="FJ13" s="518">
        <f>+[60]FSS!FB35</f>
        <v>3.35714282</v>
      </c>
      <c r="FK13" s="518">
        <f>+[60]FSS!FC35</f>
        <v>0</v>
      </c>
      <c r="FL13" s="518">
        <f>+[60]FSS!FD35</f>
        <v>0</v>
      </c>
      <c r="FM13" s="518">
        <f t="shared" si="11"/>
        <v>12.307079160000001</v>
      </c>
    </row>
    <row r="14" spans="2:169" ht="15.75" hidden="1" x14ac:dyDescent="0.25">
      <c r="B14" s="695" t="s">
        <v>55</v>
      </c>
      <c r="C14" s="518">
        <f>+[60]FSS!Q36</f>
        <v>0</v>
      </c>
      <c r="D14" s="518">
        <f>+[60]FSS!R36</f>
        <v>0</v>
      </c>
      <c r="E14" s="518">
        <f>+[60]FSS!S36</f>
        <v>0</v>
      </c>
      <c r="F14" s="518">
        <f>+[60]FSS!T36</f>
        <v>0</v>
      </c>
      <c r="G14" s="518">
        <f>+[60]FSS!U36</f>
        <v>0</v>
      </c>
      <c r="H14" s="518">
        <f>+[60]FSS!V36</f>
        <v>0</v>
      </c>
      <c r="I14" s="518">
        <f>+[60]FSS!W36</f>
        <v>0</v>
      </c>
      <c r="J14" s="518">
        <f>+[60]FSS!X36</f>
        <v>0</v>
      </c>
      <c r="K14" s="518">
        <f>+[60]FSS!Y36</f>
        <v>0</v>
      </c>
      <c r="L14" s="518">
        <f>+[60]FSS!Z36</f>
        <v>0</v>
      </c>
      <c r="M14" s="518">
        <f>+[60]FSS!AA36</f>
        <v>0</v>
      </c>
      <c r="N14" s="518">
        <f>+[60]FSS!AB36</f>
        <v>0</v>
      </c>
      <c r="O14" s="518">
        <f t="shared" si="0"/>
        <v>0</v>
      </c>
      <c r="P14" s="519"/>
      <c r="Q14" s="518">
        <f>+[60]FSS!AC36</f>
        <v>0</v>
      </c>
      <c r="R14" s="518">
        <f>+[60]FSS!AD36</f>
        <v>0</v>
      </c>
      <c r="S14" s="518">
        <f>+[60]FSS!AE36</f>
        <v>0</v>
      </c>
      <c r="T14" s="518">
        <f>+[60]FSS!AF36</f>
        <v>0</v>
      </c>
      <c r="U14" s="518">
        <f>+[60]FSS!AG36</f>
        <v>0</v>
      </c>
      <c r="V14" s="518">
        <f>+[60]FSS!AH36</f>
        <v>0</v>
      </c>
      <c r="W14" s="518">
        <f>+[60]FSS!AI36</f>
        <v>0</v>
      </c>
      <c r="X14" s="518">
        <f>+[60]FSS!AJ36</f>
        <v>0</v>
      </c>
      <c r="Y14" s="518">
        <f>+[60]FSS!AK36</f>
        <v>0</v>
      </c>
      <c r="Z14" s="518">
        <f>+[60]FSS!AL36</f>
        <v>0</v>
      </c>
      <c r="AA14" s="518">
        <f>+[60]FSS!AM36</f>
        <v>0</v>
      </c>
      <c r="AB14" s="518">
        <f>+[60]FSS!AN36</f>
        <v>0</v>
      </c>
      <c r="AC14" s="518">
        <f t="shared" si="1"/>
        <v>0</v>
      </c>
      <c r="AD14" s="519"/>
      <c r="AE14" s="518">
        <f>+[60]FSS!AO36</f>
        <v>0</v>
      </c>
      <c r="AF14" s="518">
        <f>+[60]FSS!AP36</f>
        <v>0</v>
      </c>
      <c r="AG14" s="518">
        <f>+[60]FSS!AQ36</f>
        <v>0</v>
      </c>
      <c r="AH14" s="518">
        <f>+[60]FSS!AR36</f>
        <v>0</v>
      </c>
      <c r="AI14" s="518">
        <f>+[60]FSS!AS36</f>
        <v>0</v>
      </c>
      <c r="AJ14" s="518">
        <f>+[60]FSS!AT36</f>
        <v>0</v>
      </c>
      <c r="AK14" s="518">
        <f>+[60]FSS!AU36</f>
        <v>0</v>
      </c>
      <c r="AL14" s="518">
        <f>+[60]FSS!AV36</f>
        <v>0</v>
      </c>
      <c r="AM14" s="518">
        <f>+[60]FSS!AW36</f>
        <v>0</v>
      </c>
      <c r="AN14" s="518">
        <f>+[60]FSS!AX36</f>
        <v>0</v>
      </c>
      <c r="AO14" s="518">
        <f>+[60]FSS!AY36</f>
        <v>0</v>
      </c>
      <c r="AP14" s="518">
        <f>+[60]FSS!AZ36</f>
        <v>0</v>
      </c>
      <c r="AQ14" s="518">
        <f t="shared" si="2"/>
        <v>0</v>
      </c>
      <c r="AR14" s="519"/>
      <c r="AS14" s="518">
        <f>+[60]FSS!BA36</f>
        <v>0</v>
      </c>
      <c r="AT14" s="518">
        <f>+[60]FSS!BB36</f>
        <v>0</v>
      </c>
      <c r="AU14" s="518">
        <f>+[60]FSS!BC36</f>
        <v>0</v>
      </c>
      <c r="AV14" s="518">
        <f>+[60]FSS!BD36</f>
        <v>0</v>
      </c>
      <c r="AW14" s="518">
        <f>+[60]FSS!BE36</f>
        <v>0</v>
      </c>
      <c r="AX14" s="518">
        <f>+[60]FSS!BF36</f>
        <v>0</v>
      </c>
      <c r="AY14" s="518">
        <f>+[60]FSS!BG36</f>
        <v>0</v>
      </c>
      <c r="AZ14" s="518">
        <f>+[60]FSS!BH36</f>
        <v>0</v>
      </c>
      <c r="BA14" s="518">
        <f>+[60]FSS!BI36</f>
        <v>0</v>
      </c>
      <c r="BB14" s="518">
        <f>+[60]FSS!BJ36</f>
        <v>0</v>
      </c>
      <c r="BC14" s="518">
        <f>+[60]FSS!BK36</f>
        <v>0</v>
      </c>
      <c r="BD14" s="518">
        <f>+[60]FSS!BL36</f>
        <v>0</v>
      </c>
      <c r="BE14" s="518">
        <f t="shared" si="3"/>
        <v>0</v>
      </c>
      <c r="BF14" s="519"/>
      <c r="BG14" s="518">
        <f>+[60]FSS!BM36</f>
        <v>0</v>
      </c>
      <c r="BH14" s="518">
        <f>+[60]FSS!BN36</f>
        <v>0</v>
      </c>
      <c r="BI14" s="518">
        <f>+[60]FSS!BO36</f>
        <v>0</v>
      </c>
      <c r="BJ14" s="518">
        <f>+[60]FSS!BP36</f>
        <v>0</v>
      </c>
      <c r="BK14" s="518">
        <f>+[60]FSS!BQ36</f>
        <v>0</v>
      </c>
      <c r="BL14" s="518">
        <f>+[60]FSS!BR36</f>
        <v>0</v>
      </c>
      <c r="BM14" s="518">
        <f>+[60]FSS!BS36</f>
        <v>0</v>
      </c>
      <c r="BN14" s="518">
        <f>+[60]FSS!BT36</f>
        <v>0</v>
      </c>
      <c r="BO14" s="518">
        <f>+[60]FSS!BU36</f>
        <v>0</v>
      </c>
      <c r="BP14" s="518">
        <f>+[60]FSS!BV36</f>
        <v>0</v>
      </c>
      <c r="BQ14" s="518">
        <f>+[60]FSS!BW36</f>
        <v>0</v>
      </c>
      <c r="BR14" s="518">
        <f>+[60]FSS!BX36</f>
        <v>0</v>
      </c>
      <c r="BS14" s="518">
        <f t="shared" si="4"/>
        <v>0</v>
      </c>
      <c r="BT14" s="519"/>
      <c r="BU14" s="518">
        <f>+[60]FSS!BY36</f>
        <v>0</v>
      </c>
      <c r="BV14" s="518">
        <f>+[60]FSS!BZ36</f>
        <v>0</v>
      </c>
      <c r="BW14" s="518">
        <f>+[60]FSS!CA36</f>
        <v>0</v>
      </c>
      <c r="BX14" s="518">
        <f>+[60]FSS!CB36</f>
        <v>0</v>
      </c>
      <c r="BY14" s="518">
        <f>+[60]FSS!CC36</f>
        <v>0</v>
      </c>
      <c r="BZ14" s="518">
        <f>+[60]FSS!CD36</f>
        <v>0</v>
      </c>
      <c r="CA14" s="518">
        <f>+[60]FSS!CE36</f>
        <v>0</v>
      </c>
      <c r="CB14" s="518">
        <f>+[60]FSS!CF36</f>
        <v>0</v>
      </c>
      <c r="CC14" s="518">
        <f>+[60]FSS!CG36</f>
        <v>0</v>
      </c>
      <c r="CD14" s="518">
        <f>+[60]FSS!CH36</f>
        <v>0</v>
      </c>
      <c r="CE14" s="518">
        <f>+[60]FSS!CI36</f>
        <v>0</v>
      </c>
      <c r="CF14" s="518">
        <f>+[60]FSS!CJ36</f>
        <v>0</v>
      </c>
      <c r="CG14" s="518">
        <f t="shared" si="5"/>
        <v>0</v>
      </c>
      <c r="CH14" s="519"/>
      <c r="CI14" s="518">
        <f>+[60]FSS!CK36</f>
        <v>0</v>
      </c>
      <c r="CJ14" s="518">
        <f>+[60]FSS!CL36</f>
        <v>0</v>
      </c>
      <c r="CK14" s="518">
        <f>+[60]FSS!CM36</f>
        <v>0</v>
      </c>
      <c r="CL14" s="518">
        <f>+[60]FSS!CN36</f>
        <v>0</v>
      </c>
      <c r="CM14" s="518">
        <f>+[60]FSS!CO36</f>
        <v>0</v>
      </c>
      <c r="CN14" s="518">
        <f>+[60]FSS!CP36</f>
        <v>0</v>
      </c>
      <c r="CO14" s="518">
        <f>+[60]FSS!CQ36</f>
        <v>0</v>
      </c>
      <c r="CP14" s="518">
        <f>+[60]FSS!CR36</f>
        <v>0</v>
      </c>
      <c r="CQ14" s="518">
        <f>+[60]FSS!CS36</f>
        <v>0</v>
      </c>
      <c r="CR14" s="518">
        <f>+[60]FSS!CT36</f>
        <v>0</v>
      </c>
      <c r="CS14" s="518">
        <f>+[60]FSS!CU36</f>
        <v>0</v>
      </c>
      <c r="CT14" s="518">
        <f>+[60]FSS!CV36</f>
        <v>0</v>
      </c>
      <c r="CU14" s="518">
        <f t="shared" si="6"/>
        <v>0</v>
      </c>
      <c r="CV14" s="519"/>
      <c r="CW14" s="518">
        <f>+[60]FSS!CW36</f>
        <v>0</v>
      </c>
      <c r="CX14" s="518">
        <f>+[60]FSS!CX36</f>
        <v>0</v>
      </c>
      <c r="CY14" s="518">
        <f>+[60]FSS!CY36</f>
        <v>0</v>
      </c>
      <c r="CZ14" s="518">
        <f>+[60]FSS!CZ36</f>
        <v>0</v>
      </c>
      <c r="DA14" s="518">
        <f>+[60]FSS!DA36</f>
        <v>0</v>
      </c>
      <c r="DB14" s="518">
        <f>+[60]FSS!DB36</f>
        <v>0</v>
      </c>
      <c r="DC14" s="518">
        <f>+[60]FSS!DC36</f>
        <v>0</v>
      </c>
      <c r="DD14" s="518">
        <f>+[60]FSS!DD36</f>
        <v>0</v>
      </c>
      <c r="DE14" s="518">
        <f>+[60]FSS!DE36</f>
        <v>0</v>
      </c>
      <c r="DF14" s="518">
        <f>+[60]FSS!DF36</f>
        <v>0</v>
      </c>
      <c r="DG14" s="518">
        <f>+[60]FSS!DG36</f>
        <v>0</v>
      </c>
      <c r="DH14" s="518">
        <f>+[60]FSS!DH36</f>
        <v>0</v>
      </c>
      <c r="DI14" s="518">
        <f t="shared" si="7"/>
        <v>0</v>
      </c>
      <c r="DJ14" s="519"/>
      <c r="DK14" s="518">
        <f>+[60]FSS!DI36</f>
        <v>0</v>
      </c>
      <c r="DL14" s="518">
        <f>+[60]FSS!DJ36</f>
        <v>0</v>
      </c>
      <c r="DM14" s="518">
        <f>+[60]FSS!DK36</f>
        <v>0</v>
      </c>
      <c r="DN14" s="518">
        <f>+[60]FSS!DL36</f>
        <v>0</v>
      </c>
      <c r="DO14" s="518">
        <f>+[60]FSS!DM36</f>
        <v>0</v>
      </c>
      <c r="DP14" s="518">
        <f>+[60]FSS!DN36</f>
        <v>0</v>
      </c>
      <c r="DQ14" s="518">
        <f>+[60]FSS!DO36</f>
        <v>0</v>
      </c>
      <c r="DR14" s="518">
        <f>+[60]FSS!DP36</f>
        <v>0</v>
      </c>
      <c r="DS14" s="518">
        <f>+[60]FSS!DQ36</f>
        <v>0</v>
      </c>
      <c r="DT14" s="518">
        <f>+[60]FSS!DR36</f>
        <v>0</v>
      </c>
      <c r="DU14" s="518">
        <f>+[60]FSS!DS36</f>
        <v>0</v>
      </c>
      <c r="DV14" s="518">
        <f>+[60]FSS!DT36</f>
        <v>0</v>
      </c>
      <c r="DW14" s="518">
        <f t="shared" si="8"/>
        <v>0</v>
      </c>
      <c r="DX14" s="519"/>
      <c r="DY14" s="518">
        <f>+[60]FSS!DU36</f>
        <v>0</v>
      </c>
      <c r="DZ14" s="518">
        <f>+[60]FSS!DV36</f>
        <v>0</v>
      </c>
      <c r="EA14" s="518">
        <f>+[60]FSS!DW36</f>
        <v>0</v>
      </c>
      <c r="EB14" s="518">
        <f>+[60]FSS!DX36</f>
        <v>0</v>
      </c>
      <c r="EC14" s="518">
        <f>+[60]FSS!DY36</f>
        <v>0</v>
      </c>
      <c r="ED14" s="518">
        <f>+[60]FSS!DZ36</f>
        <v>0</v>
      </c>
      <c r="EE14" s="518">
        <f>+[60]FSS!EA36</f>
        <v>0</v>
      </c>
      <c r="EF14" s="518">
        <f>+[60]FSS!EB36</f>
        <v>0</v>
      </c>
      <c r="EG14" s="518">
        <f>+[60]FSS!EC36</f>
        <v>0</v>
      </c>
      <c r="EH14" s="518">
        <f>+[60]FSS!ED36</f>
        <v>0</v>
      </c>
      <c r="EI14" s="518">
        <f>+[60]FSS!EE36</f>
        <v>0</v>
      </c>
      <c r="EJ14" s="518">
        <f>+[60]FSS!EF36</f>
        <v>0</v>
      </c>
      <c r="EK14" s="518">
        <f t="shared" si="9"/>
        <v>0</v>
      </c>
      <c r="EL14" s="519"/>
      <c r="EM14" s="518">
        <f>+[60]FSS!EG36</f>
        <v>0</v>
      </c>
      <c r="EN14" s="518">
        <f>+[60]FSS!EH36</f>
        <v>0</v>
      </c>
      <c r="EO14" s="518">
        <f>+[60]FSS!EI36</f>
        <v>0</v>
      </c>
      <c r="EP14" s="518">
        <f>+[60]FSS!EJ36</f>
        <v>0</v>
      </c>
      <c r="EQ14" s="518">
        <f>+[60]FSS!EK36</f>
        <v>0</v>
      </c>
      <c r="ER14" s="518">
        <f>+[60]FSS!EL36</f>
        <v>0</v>
      </c>
      <c r="ES14" s="518">
        <f>+[60]FSS!EM36</f>
        <v>0</v>
      </c>
      <c r="ET14" s="518">
        <f>+[60]FSS!EN36</f>
        <v>0</v>
      </c>
      <c r="EU14" s="518">
        <f>+[60]FSS!EO36</f>
        <v>0</v>
      </c>
      <c r="EV14" s="518">
        <f>+[60]FSS!EP36</f>
        <v>0</v>
      </c>
      <c r="EW14" s="518">
        <f>+[60]FSS!EQ36</f>
        <v>0</v>
      </c>
      <c r="EX14" s="518">
        <f>+[60]FSS!ER36</f>
        <v>0</v>
      </c>
      <c r="EY14" s="518">
        <f t="shared" si="10"/>
        <v>0</v>
      </c>
      <c r="EZ14" s="519"/>
      <c r="FA14" s="518">
        <f>+[60]FSS!ES36</f>
        <v>0</v>
      </c>
      <c r="FB14" s="518">
        <f>+[60]FSS!ET36</f>
        <v>0</v>
      </c>
      <c r="FC14" s="518">
        <f>+[60]FSS!EU36</f>
        <v>0</v>
      </c>
      <c r="FD14" s="518">
        <f>+[60]FSS!EV36</f>
        <v>0</v>
      </c>
      <c r="FE14" s="518">
        <f>+[60]FSS!EW36</f>
        <v>0</v>
      </c>
      <c r="FF14" s="518">
        <f>+[60]FSS!EX36</f>
        <v>0</v>
      </c>
      <c r="FG14" s="518">
        <f>+[60]FSS!EY36</f>
        <v>0</v>
      </c>
      <c r="FH14" s="518">
        <f>+[60]FSS!EZ36</f>
        <v>0</v>
      </c>
      <c r="FI14" s="518">
        <f>+[60]FSS!FA36</f>
        <v>0</v>
      </c>
      <c r="FJ14" s="518">
        <f>+[60]FSS!FB36</f>
        <v>0</v>
      </c>
      <c r="FK14" s="518">
        <f>+[60]FSS!FC36</f>
        <v>0</v>
      </c>
      <c r="FL14" s="518">
        <f>+[60]FSS!FD36</f>
        <v>0</v>
      </c>
      <c r="FM14" s="518">
        <f t="shared" si="11"/>
        <v>0</v>
      </c>
    </row>
    <row r="15" spans="2:169" ht="15.75" x14ac:dyDescent="0.25">
      <c r="B15" s="695" t="s">
        <v>682</v>
      </c>
      <c r="C15" s="518">
        <f>+[60]FSS!Q37</f>
        <v>0</v>
      </c>
      <c r="D15" s="518">
        <f>+[60]FSS!R37</f>
        <v>0</v>
      </c>
      <c r="E15" s="518">
        <f>+[60]FSS!S37</f>
        <v>0</v>
      </c>
      <c r="F15" s="518">
        <f>+[60]FSS!T37</f>
        <v>0</v>
      </c>
      <c r="G15" s="518">
        <f>+[60]FSS!U37</f>
        <v>0</v>
      </c>
      <c r="H15" s="518">
        <f>+[60]FSS!V37</f>
        <v>0</v>
      </c>
      <c r="I15" s="518">
        <f>+[60]FSS!W37</f>
        <v>0</v>
      </c>
      <c r="J15" s="518">
        <f>+[60]FSS!X37</f>
        <v>0</v>
      </c>
      <c r="K15" s="518">
        <f>+[60]FSS!Y37</f>
        <v>0</v>
      </c>
      <c r="L15" s="518">
        <f>+[60]FSS!Z37</f>
        <v>0</v>
      </c>
      <c r="M15" s="518">
        <f>+[60]FSS!AA37</f>
        <v>0</v>
      </c>
      <c r="N15" s="518">
        <f>+[60]FSS!AB37</f>
        <v>0</v>
      </c>
      <c r="O15" s="518">
        <f t="shared" si="0"/>
        <v>0</v>
      </c>
      <c r="P15" s="519"/>
      <c r="Q15" s="518">
        <f>+[60]FSS!AC37</f>
        <v>0</v>
      </c>
      <c r="R15" s="518">
        <f>+[60]FSS!AD37</f>
        <v>0</v>
      </c>
      <c r="S15" s="518">
        <f>+[60]FSS!AE37</f>
        <v>0</v>
      </c>
      <c r="T15" s="518">
        <f>+[60]FSS!AF37</f>
        <v>0</v>
      </c>
      <c r="U15" s="518">
        <f>+[60]FSS!AG37</f>
        <v>0</v>
      </c>
      <c r="V15" s="518">
        <f>+[60]FSS!AH37</f>
        <v>0</v>
      </c>
      <c r="W15" s="518">
        <f>+[60]FSS!AI37</f>
        <v>0</v>
      </c>
      <c r="X15" s="518">
        <f>+[60]FSS!AJ37</f>
        <v>0</v>
      </c>
      <c r="Y15" s="518">
        <f>+[60]FSS!AK37</f>
        <v>0</v>
      </c>
      <c r="Z15" s="518">
        <f>+[60]FSS!AL37</f>
        <v>0</v>
      </c>
      <c r="AA15" s="518">
        <f>+[60]FSS!AM37</f>
        <v>0</v>
      </c>
      <c r="AB15" s="518">
        <f>+[60]FSS!AN37</f>
        <v>0</v>
      </c>
      <c r="AC15" s="518">
        <f t="shared" si="1"/>
        <v>0</v>
      </c>
      <c r="AD15" s="519"/>
      <c r="AE15" s="518">
        <f>+[60]FSS!AO37</f>
        <v>0</v>
      </c>
      <c r="AF15" s="518">
        <f>+[60]FSS!AP37</f>
        <v>0</v>
      </c>
      <c r="AG15" s="518">
        <f>+[60]FSS!AQ37</f>
        <v>0</v>
      </c>
      <c r="AH15" s="518">
        <f>+[60]FSS!AR37</f>
        <v>0</v>
      </c>
      <c r="AI15" s="518">
        <f>+[60]FSS!AS37</f>
        <v>0</v>
      </c>
      <c r="AJ15" s="518">
        <f>+[60]FSS!AT37</f>
        <v>0</v>
      </c>
      <c r="AK15" s="518">
        <f>+[60]FSS!AU37</f>
        <v>0</v>
      </c>
      <c r="AL15" s="518">
        <f>+[60]FSS!AV37</f>
        <v>0</v>
      </c>
      <c r="AM15" s="518">
        <f>+[60]FSS!AW37</f>
        <v>0</v>
      </c>
      <c r="AN15" s="518">
        <f>+[60]FSS!AX37</f>
        <v>0</v>
      </c>
      <c r="AO15" s="518">
        <f>+[60]FSS!AY37</f>
        <v>0</v>
      </c>
      <c r="AP15" s="518">
        <f>+[60]FSS!AZ37</f>
        <v>0</v>
      </c>
      <c r="AQ15" s="518">
        <f t="shared" si="2"/>
        <v>0</v>
      </c>
      <c r="AR15" s="519"/>
      <c r="AS15" s="518">
        <f>+[60]FSS!BA37</f>
        <v>0</v>
      </c>
      <c r="AT15" s="518">
        <f>+[60]FSS!BB37</f>
        <v>0</v>
      </c>
      <c r="AU15" s="518">
        <f>+[60]FSS!BC37</f>
        <v>0</v>
      </c>
      <c r="AV15" s="518">
        <f>+[60]FSS!BD37</f>
        <v>0</v>
      </c>
      <c r="AW15" s="518">
        <f>+[60]FSS!BE37</f>
        <v>0</v>
      </c>
      <c r="AX15" s="518">
        <f>+[60]FSS!BF37</f>
        <v>0</v>
      </c>
      <c r="AY15" s="518">
        <f>+[60]FSS!BG37</f>
        <v>0</v>
      </c>
      <c r="AZ15" s="518">
        <f>+[60]FSS!BH37</f>
        <v>0</v>
      </c>
      <c r="BA15" s="518">
        <f>+[60]FSS!BI37</f>
        <v>0</v>
      </c>
      <c r="BB15" s="518">
        <f>+[60]FSS!BJ37</f>
        <v>0</v>
      </c>
      <c r="BC15" s="518">
        <f>+[60]FSS!BK37</f>
        <v>0</v>
      </c>
      <c r="BD15" s="518">
        <f>+[60]FSS!BL37</f>
        <v>0</v>
      </c>
      <c r="BE15" s="518">
        <f t="shared" si="3"/>
        <v>0</v>
      </c>
      <c r="BF15" s="519"/>
      <c r="BG15" s="518">
        <f>+[60]FSS!BM37</f>
        <v>0</v>
      </c>
      <c r="BH15" s="518">
        <f>+[60]FSS!BN37</f>
        <v>0</v>
      </c>
      <c r="BI15" s="518">
        <f>+[60]FSS!BO37</f>
        <v>0</v>
      </c>
      <c r="BJ15" s="518">
        <f>+[60]FSS!BP37</f>
        <v>0</v>
      </c>
      <c r="BK15" s="518">
        <f>+[60]FSS!BQ37</f>
        <v>0</v>
      </c>
      <c r="BL15" s="518">
        <f>+[60]FSS!BR37</f>
        <v>0</v>
      </c>
      <c r="BM15" s="518">
        <f>+[60]FSS!BS37</f>
        <v>0</v>
      </c>
      <c r="BN15" s="518">
        <f>+[60]FSS!BT37</f>
        <v>0</v>
      </c>
      <c r="BO15" s="518">
        <f>+[60]FSS!BU37</f>
        <v>0</v>
      </c>
      <c r="BP15" s="518">
        <f>+[60]FSS!BV37</f>
        <v>0</v>
      </c>
      <c r="BQ15" s="518">
        <f>+[60]FSS!BW37</f>
        <v>0</v>
      </c>
      <c r="BR15" s="518">
        <f>+[60]FSS!BX37</f>
        <v>12.5</v>
      </c>
      <c r="BS15" s="518">
        <f t="shared" si="4"/>
        <v>12.5</v>
      </c>
      <c r="BT15" s="519"/>
      <c r="BU15" s="518">
        <f>+[60]FSS!BY37</f>
        <v>0</v>
      </c>
      <c r="BV15" s="518">
        <f>+[60]FSS!BZ37</f>
        <v>0</v>
      </c>
      <c r="BW15" s="518">
        <f>+[60]FSS!CA37</f>
        <v>0</v>
      </c>
      <c r="BX15" s="518">
        <f>+[60]FSS!CB37</f>
        <v>2.0833330000000001</v>
      </c>
      <c r="BY15" s="518">
        <f>+[60]FSS!CC37</f>
        <v>0</v>
      </c>
      <c r="BZ15" s="518">
        <f>+[60]FSS!CD37</f>
        <v>0</v>
      </c>
      <c r="CA15" s="518">
        <f>+[60]FSS!CE37</f>
        <v>0</v>
      </c>
      <c r="CB15" s="518">
        <f>+[60]FSS!CF37</f>
        <v>2.0833330000000001</v>
      </c>
      <c r="CC15" s="518">
        <f>+[60]FSS!CG37</f>
        <v>0</v>
      </c>
      <c r="CD15" s="518">
        <f>+[60]FSS!CH37</f>
        <v>0</v>
      </c>
      <c r="CE15" s="518">
        <f>+[60]FSS!CI37</f>
        <v>0</v>
      </c>
      <c r="CF15" s="518">
        <f>+[60]FSS!CJ37</f>
        <v>2.0833330000000001</v>
      </c>
      <c r="CG15" s="518">
        <f t="shared" si="5"/>
        <v>6.2499990000000007</v>
      </c>
      <c r="CH15" s="519"/>
      <c r="CI15" s="518">
        <f>+[60]FSS!CK37</f>
        <v>0</v>
      </c>
      <c r="CJ15" s="518">
        <f>+[60]FSS!CL37</f>
        <v>0</v>
      </c>
      <c r="CK15" s="518">
        <f>+[60]FSS!CM37</f>
        <v>0</v>
      </c>
      <c r="CL15" s="518">
        <f>+[60]FSS!CN37</f>
        <v>2.0833330000000001</v>
      </c>
      <c r="CM15" s="518">
        <f>+[60]FSS!CO37</f>
        <v>0</v>
      </c>
      <c r="CN15" s="518">
        <f>+[60]FSS!CP37</f>
        <v>0</v>
      </c>
      <c r="CO15" s="518">
        <f>+[60]FSS!CQ37</f>
        <v>0</v>
      </c>
      <c r="CP15" s="518">
        <f>+[60]FSS!CR37</f>
        <v>2.0833330000000001</v>
      </c>
      <c r="CQ15" s="518">
        <f>+[60]FSS!CS37</f>
        <v>0</v>
      </c>
      <c r="CR15" s="518">
        <f>+[60]FSS!CT37</f>
        <v>0</v>
      </c>
      <c r="CS15" s="518">
        <f>+[60]FSS!CU37</f>
        <v>0</v>
      </c>
      <c r="CT15" s="518">
        <f>+[60]FSS!CV37</f>
        <v>2.0833349999999999</v>
      </c>
      <c r="CU15" s="518">
        <f t="shared" si="6"/>
        <v>6.2500010000000001</v>
      </c>
      <c r="CV15" s="519"/>
      <c r="CW15" s="518">
        <f>+[60]FSS!CW37</f>
        <v>0</v>
      </c>
      <c r="CX15" s="518">
        <f>+[60]FSS!CX37</f>
        <v>0</v>
      </c>
      <c r="CY15" s="518">
        <f>+[60]FSS!CY37</f>
        <v>0</v>
      </c>
      <c r="CZ15" s="518">
        <f>+[60]FSS!CZ37</f>
        <v>0</v>
      </c>
      <c r="DA15" s="518">
        <f>+[60]FSS!DA37</f>
        <v>0</v>
      </c>
      <c r="DB15" s="518">
        <f>+[60]FSS!DB37</f>
        <v>0</v>
      </c>
      <c r="DC15" s="518">
        <f>+[60]FSS!DC37</f>
        <v>0</v>
      </c>
      <c r="DD15" s="518">
        <f>+[60]FSS!DD37</f>
        <v>0</v>
      </c>
      <c r="DE15" s="518">
        <f>+[60]FSS!DE37</f>
        <v>0</v>
      </c>
      <c r="DF15" s="518">
        <f>+[60]FSS!DF37</f>
        <v>0</v>
      </c>
      <c r="DG15" s="518">
        <f>+[60]FSS!DG37</f>
        <v>0</v>
      </c>
      <c r="DH15" s="518">
        <f>+[60]FSS!DH37</f>
        <v>0</v>
      </c>
      <c r="DI15" s="518">
        <f t="shared" si="7"/>
        <v>0</v>
      </c>
      <c r="DJ15" s="519"/>
      <c r="DK15" s="518">
        <f>+[60]FSS!DI37</f>
        <v>0</v>
      </c>
      <c r="DL15" s="518">
        <f>+[60]FSS!DJ37</f>
        <v>0</v>
      </c>
      <c r="DM15" s="518">
        <f>+[60]FSS!DK37</f>
        <v>0</v>
      </c>
      <c r="DN15" s="518">
        <f>+[60]FSS!DL37</f>
        <v>0</v>
      </c>
      <c r="DO15" s="518">
        <f>+[60]FSS!DM37</f>
        <v>0</v>
      </c>
      <c r="DP15" s="518">
        <f>+[60]FSS!DN37</f>
        <v>0</v>
      </c>
      <c r="DQ15" s="518">
        <f>+[60]FSS!DO37</f>
        <v>0</v>
      </c>
      <c r="DR15" s="518">
        <f>+[60]FSS!DP37</f>
        <v>0</v>
      </c>
      <c r="DS15" s="518">
        <f>+[60]FSS!DQ37</f>
        <v>0</v>
      </c>
      <c r="DT15" s="518">
        <f>+[60]FSS!DR37</f>
        <v>0</v>
      </c>
      <c r="DU15" s="518">
        <f>+[60]FSS!DS37</f>
        <v>0</v>
      </c>
      <c r="DV15" s="518">
        <f>+[60]FSS!DT37</f>
        <v>0</v>
      </c>
      <c r="DW15" s="518">
        <f t="shared" si="8"/>
        <v>0</v>
      </c>
      <c r="DX15" s="519"/>
      <c r="DY15" s="518">
        <f>+[60]FSS!DU37</f>
        <v>0</v>
      </c>
      <c r="DZ15" s="518">
        <f>+[60]FSS!DV37</f>
        <v>0</v>
      </c>
      <c r="EA15" s="518">
        <f>+[60]FSS!DW37</f>
        <v>0</v>
      </c>
      <c r="EB15" s="518">
        <f>+[60]FSS!DX37</f>
        <v>0</v>
      </c>
      <c r="EC15" s="518">
        <f>+[60]FSS!DY37</f>
        <v>0</v>
      </c>
      <c r="ED15" s="518">
        <f>+[60]FSS!DZ37</f>
        <v>0</v>
      </c>
      <c r="EE15" s="518">
        <f>+[60]FSS!EA37</f>
        <v>0</v>
      </c>
      <c r="EF15" s="518">
        <f>+[60]FSS!EB37</f>
        <v>0</v>
      </c>
      <c r="EG15" s="518">
        <f>+[60]FSS!EC37</f>
        <v>0</v>
      </c>
      <c r="EH15" s="518">
        <f>+[60]FSS!ED37</f>
        <v>0</v>
      </c>
      <c r="EI15" s="518">
        <f>+[60]FSS!EE37</f>
        <v>0</v>
      </c>
      <c r="EJ15" s="518">
        <f>+[60]FSS!EF37</f>
        <v>0</v>
      </c>
      <c r="EK15" s="518">
        <f t="shared" si="9"/>
        <v>0</v>
      </c>
      <c r="EL15" s="519"/>
      <c r="EM15" s="518">
        <f>+[60]FSS!EG37</f>
        <v>0</v>
      </c>
      <c r="EN15" s="518">
        <f>+[60]FSS!EH37</f>
        <v>0</v>
      </c>
      <c r="EO15" s="518">
        <f>+[60]FSS!EI37</f>
        <v>0</v>
      </c>
      <c r="EP15" s="518">
        <f>+[60]FSS!EJ37</f>
        <v>0</v>
      </c>
      <c r="EQ15" s="518">
        <f>+[60]FSS!EK37</f>
        <v>0</v>
      </c>
      <c r="ER15" s="518">
        <f>+[60]FSS!EL37</f>
        <v>0</v>
      </c>
      <c r="ES15" s="518">
        <f>+[60]FSS!EM37</f>
        <v>0</v>
      </c>
      <c r="ET15" s="518">
        <f>+[60]FSS!EN37</f>
        <v>0</v>
      </c>
      <c r="EU15" s="518">
        <f>+[60]FSS!EO37</f>
        <v>0</v>
      </c>
      <c r="EV15" s="518">
        <f>+[60]FSS!EP37</f>
        <v>0</v>
      </c>
      <c r="EW15" s="518">
        <f>+[60]FSS!EQ37</f>
        <v>0</v>
      </c>
      <c r="EX15" s="518">
        <f>+[60]FSS!ER37</f>
        <v>0</v>
      </c>
      <c r="EY15" s="518">
        <f t="shared" si="10"/>
        <v>0</v>
      </c>
      <c r="EZ15" s="519"/>
      <c r="FA15" s="518">
        <f>+[60]FSS!ES37</f>
        <v>0</v>
      </c>
      <c r="FB15" s="518">
        <f>+[60]FSS!ET37</f>
        <v>0</v>
      </c>
      <c r="FC15" s="518">
        <f>+[60]FSS!EU37</f>
        <v>0</v>
      </c>
      <c r="FD15" s="518">
        <f>+[60]FSS!EV37</f>
        <v>0</v>
      </c>
      <c r="FE15" s="518">
        <f>+[60]FSS!EW37</f>
        <v>0</v>
      </c>
      <c r="FF15" s="518">
        <f>+[60]FSS!EX37</f>
        <v>0</v>
      </c>
      <c r="FG15" s="518">
        <f>+[60]FSS!EY37</f>
        <v>0</v>
      </c>
      <c r="FH15" s="518">
        <f>+[60]FSS!EZ37</f>
        <v>0</v>
      </c>
      <c r="FI15" s="518">
        <f>+[60]FSS!FA37</f>
        <v>0</v>
      </c>
      <c r="FJ15" s="518">
        <f>+[60]FSS!FB37</f>
        <v>0</v>
      </c>
      <c r="FK15" s="518">
        <f>+[60]FSS!FC37</f>
        <v>0</v>
      </c>
      <c r="FL15" s="518">
        <f>+[60]FSS!FD37</f>
        <v>0</v>
      </c>
      <c r="FM15" s="518">
        <f t="shared" si="11"/>
        <v>0</v>
      </c>
    </row>
    <row r="16" spans="2:169" ht="15.75" x14ac:dyDescent="0.25">
      <c r="B16" s="687" t="s">
        <v>92</v>
      </c>
      <c r="C16" s="542">
        <f t="shared" ref="C16:N16" si="36">+C8+C7</f>
        <v>-267.06632407423518</v>
      </c>
      <c r="D16" s="542">
        <f t="shared" si="36"/>
        <v>-100.4487127676403</v>
      </c>
      <c r="E16" s="542">
        <f t="shared" si="36"/>
        <v>-267.56740172263756</v>
      </c>
      <c r="F16" s="542">
        <f t="shared" si="36"/>
        <v>-240.93508995606675</v>
      </c>
      <c r="G16" s="542">
        <f t="shared" si="36"/>
        <v>-209.30263773680974</v>
      </c>
      <c r="H16" s="542">
        <f t="shared" si="36"/>
        <v>-205.29296737886887</v>
      </c>
      <c r="I16" s="542">
        <f t="shared" si="36"/>
        <v>-65.055357729512195</v>
      </c>
      <c r="J16" s="542">
        <f t="shared" si="36"/>
        <v>-56.734421083167888</v>
      </c>
      <c r="K16" s="542">
        <f t="shared" si="36"/>
        <v>-181.92933951733301</v>
      </c>
      <c r="L16" s="542">
        <f t="shared" si="36"/>
        <v>-250.50948580720774</v>
      </c>
      <c r="M16" s="542">
        <f t="shared" si="36"/>
        <v>-189.28473092291733</v>
      </c>
      <c r="N16" s="542">
        <f t="shared" si="36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7">+R8+R7</f>
        <v>-186.1028322348036</v>
      </c>
      <c r="S16" s="542">
        <f t="shared" si="37"/>
        <v>-170.70939967626299</v>
      </c>
      <c r="T16" s="542">
        <f t="shared" si="37"/>
        <v>-196.10871473926005</v>
      </c>
      <c r="U16" s="542">
        <f t="shared" si="37"/>
        <v>-256.99991816339121</v>
      </c>
      <c r="V16" s="542">
        <f t="shared" si="37"/>
        <v>-271.99197037163924</v>
      </c>
      <c r="W16" s="542">
        <f t="shared" si="37"/>
        <v>-134.73841399100007</v>
      </c>
      <c r="X16" s="542">
        <f t="shared" si="37"/>
        <v>-10.386977172730326</v>
      </c>
      <c r="Y16" s="542">
        <f t="shared" si="37"/>
        <v>66.405306086612711</v>
      </c>
      <c r="Z16" s="542">
        <f t="shared" si="37"/>
        <v>-299.88529674413292</v>
      </c>
      <c r="AA16" s="542">
        <f t="shared" si="37"/>
        <v>-357.27576864630828</v>
      </c>
      <c r="AB16" s="542">
        <f t="shared" si="37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8">+AF8+AF7</f>
        <v>-118.6373885214374</v>
      </c>
      <c r="AG16" s="542">
        <f t="shared" si="38"/>
        <v>-134.47939264846616</v>
      </c>
      <c r="AH16" s="542">
        <f t="shared" si="38"/>
        <v>-201.98434382616858</v>
      </c>
      <c r="AI16" s="542">
        <f t="shared" si="38"/>
        <v>-134.92780107947442</v>
      </c>
      <c r="AJ16" s="542">
        <f t="shared" si="38"/>
        <v>-292.76998394639077</v>
      </c>
      <c r="AK16" s="542">
        <f t="shared" si="38"/>
        <v>-22.431711536689818</v>
      </c>
      <c r="AL16" s="542">
        <f t="shared" si="38"/>
        <v>20.99780591089791</v>
      </c>
      <c r="AM16" s="542">
        <f t="shared" si="38"/>
        <v>-117.41832915281094</v>
      </c>
      <c r="AN16" s="542">
        <f t="shared" si="38"/>
        <v>-111.41613318443024</v>
      </c>
      <c r="AO16" s="542">
        <f t="shared" si="38"/>
        <v>-113.2818616024349</v>
      </c>
      <c r="AP16" s="542">
        <f t="shared" si="38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9">+AT8+AT7</f>
        <v>-41.725859148055861</v>
      </c>
      <c r="AU16" s="542">
        <f t="shared" si="39"/>
        <v>-104.98643829015384</v>
      </c>
      <c r="AV16" s="542">
        <f t="shared" si="39"/>
        <v>-100.99110955284607</v>
      </c>
      <c r="AW16" s="542">
        <f t="shared" si="39"/>
        <v>30.747518603635626</v>
      </c>
      <c r="AX16" s="542">
        <f t="shared" si="39"/>
        <v>118.05276415039498</v>
      </c>
      <c r="AY16" s="542">
        <f t="shared" si="39"/>
        <v>-17.307250079605069</v>
      </c>
      <c r="AZ16" s="542">
        <f t="shared" si="39"/>
        <v>97.812886062083976</v>
      </c>
      <c r="BA16" s="542">
        <f t="shared" si="39"/>
        <v>-40.402789516271582</v>
      </c>
      <c r="BB16" s="542">
        <f t="shared" si="39"/>
        <v>6.361850913728631</v>
      </c>
      <c r="BC16" s="542">
        <f t="shared" si="39"/>
        <v>-80.98016757627272</v>
      </c>
      <c r="BD16" s="542">
        <f t="shared" si="39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0">+BH8+BH7</f>
        <v>-53.544259199013027</v>
      </c>
      <c r="BI16" s="542">
        <f t="shared" si="40"/>
        <v>16.332765640986736</v>
      </c>
      <c r="BJ16" s="542">
        <f t="shared" si="40"/>
        <v>-102.0096547290126</v>
      </c>
      <c r="BK16" s="542">
        <f t="shared" si="40"/>
        <v>-39.222082679012829</v>
      </c>
      <c r="BL16" s="542">
        <f t="shared" si="40"/>
        <v>89.037018671986402</v>
      </c>
      <c r="BM16" s="542">
        <f t="shared" si="40"/>
        <v>157.26789130998702</v>
      </c>
      <c r="BN16" s="542">
        <f t="shared" si="40"/>
        <v>250.74680771098761</v>
      </c>
      <c r="BO16" s="542">
        <f t="shared" si="40"/>
        <v>-423.22453128901293</v>
      </c>
      <c r="BP16" s="542">
        <f t="shared" si="40"/>
        <v>-210.57795747901355</v>
      </c>
      <c r="BQ16" s="542">
        <f t="shared" si="40"/>
        <v>-95.955598159013334</v>
      </c>
      <c r="BR16" s="542">
        <f t="shared" si="40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1">+BV8+BV7</f>
        <v>-205.54229861833358</v>
      </c>
      <c r="BW16" s="542">
        <f t="shared" si="41"/>
        <v>2.8512738616666171</v>
      </c>
      <c r="BX16" s="542">
        <f t="shared" si="41"/>
        <v>-182.54907129733374</v>
      </c>
      <c r="BY16" s="542">
        <f t="shared" si="41"/>
        <v>-112.30440203833348</v>
      </c>
      <c r="BZ16" s="542">
        <f t="shared" si="41"/>
        <v>77.289436871666453</v>
      </c>
      <c r="CA16" s="542">
        <f t="shared" si="41"/>
        <v>57.440874971666744</v>
      </c>
      <c r="CB16" s="542">
        <f t="shared" si="41"/>
        <v>-61.000592968333798</v>
      </c>
      <c r="CC16" s="542">
        <f t="shared" si="41"/>
        <v>-20.525756308332713</v>
      </c>
      <c r="CD16" s="542">
        <f t="shared" si="41"/>
        <v>-89.814836378332828</v>
      </c>
      <c r="CE16" s="542">
        <f t="shared" si="41"/>
        <v>-87.66101210833358</v>
      </c>
      <c r="CF16" s="542">
        <f t="shared" si="41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2">+CJ8+CJ7</f>
        <v>-183.09343685733299</v>
      </c>
      <c r="CK16" s="542">
        <f t="shared" si="42"/>
        <v>30.526165062616744</v>
      </c>
      <c r="CL16" s="542">
        <f t="shared" si="42"/>
        <v>-179.97742740333308</v>
      </c>
      <c r="CM16" s="542">
        <f t="shared" si="42"/>
        <v>-97.507952189333309</v>
      </c>
      <c r="CN16" s="542">
        <f t="shared" si="42"/>
        <v>-156.47780388933325</v>
      </c>
      <c r="CO16" s="542">
        <f t="shared" si="42"/>
        <v>-115.00284928933331</v>
      </c>
      <c r="CP16" s="542">
        <f t="shared" si="42"/>
        <v>-125.69116163133306</v>
      </c>
      <c r="CQ16" s="542">
        <f t="shared" si="42"/>
        <v>-137.71564867373334</v>
      </c>
      <c r="CR16" s="542">
        <f t="shared" si="42"/>
        <v>-161.5382359888161</v>
      </c>
      <c r="CS16" s="542">
        <f t="shared" si="42"/>
        <v>326.85276900666707</v>
      </c>
      <c r="CT16" s="542">
        <f t="shared" si="42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3">+CX8+CX7</f>
        <v>-85.665632004725055</v>
      </c>
      <c r="CY16" s="542">
        <f t="shared" si="43"/>
        <v>-82.837171768899935</v>
      </c>
      <c r="CZ16" s="542">
        <f t="shared" si="43"/>
        <v>-138.98498174465004</v>
      </c>
      <c r="DA16" s="542">
        <f t="shared" si="43"/>
        <v>-191.61640673229977</v>
      </c>
      <c r="DB16" s="542">
        <f t="shared" si="43"/>
        <v>-119.79083105444977</v>
      </c>
      <c r="DC16" s="542">
        <f t="shared" si="43"/>
        <v>-136.89486311550002</v>
      </c>
      <c r="DD16" s="542">
        <f t="shared" si="43"/>
        <v>-16.824185483074906</v>
      </c>
      <c r="DE16" s="542">
        <f t="shared" si="43"/>
        <v>-103.82188386932492</v>
      </c>
      <c r="DF16" s="542">
        <f t="shared" si="43"/>
        <v>-24.102679834736431</v>
      </c>
      <c r="DG16" s="542">
        <f t="shared" si="43"/>
        <v>-76.083604896622319</v>
      </c>
      <c r="DH16" s="542">
        <f t="shared" si="43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4">+DL8+DL7</f>
        <v>-211.42842365215088</v>
      </c>
      <c r="DM16" s="542">
        <f t="shared" si="44"/>
        <v>6.4458680924994711</v>
      </c>
      <c r="DN16" s="542">
        <f t="shared" si="44"/>
        <v>-232.89150999758471</v>
      </c>
      <c r="DO16" s="542">
        <f t="shared" si="44"/>
        <v>123.05977243912514</v>
      </c>
      <c r="DP16" s="542">
        <f t="shared" si="44"/>
        <v>-147.65469701276891</v>
      </c>
      <c r="DQ16" s="542">
        <f t="shared" si="44"/>
        <v>-110.08254004998344</v>
      </c>
      <c r="DR16" s="542">
        <f t="shared" si="44"/>
        <v>-59.195521603467149</v>
      </c>
      <c r="DS16" s="542">
        <f t="shared" si="44"/>
        <v>-115.08228040024952</v>
      </c>
      <c r="DT16" s="542">
        <f t="shared" si="44"/>
        <v>-322.24291953125049</v>
      </c>
      <c r="DU16" s="542">
        <f t="shared" si="44"/>
        <v>-70.244151245199305</v>
      </c>
      <c r="DV16" s="542">
        <f t="shared" si="44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5">+DZ8+DZ7</f>
        <v>-158.28400066999998</v>
      </c>
      <c r="EA16" s="542">
        <f t="shared" si="45"/>
        <v>-80.078766150000121</v>
      </c>
      <c r="EB16" s="542">
        <f t="shared" si="45"/>
        <v>-130.51078173999991</v>
      </c>
      <c r="EC16" s="542">
        <f t="shared" si="45"/>
        <v>-192.22346980000009</v>
      </c>
      <c r="ED16" s="542">
        <f t="shared" si="45"/>
        <v>-181.97465283999975</v>
      </c>
      <c r="EE16" s="542">
        <f t="shared" si="45"/>
        <v>-50.610195840000074</v>
      </c>
      <c r="EF16" s="542">
        <f t="shared" si="45"/>
        <v>-81.561325640000106</v>
      </c>
      <c r="EG16" s="542">
        <f t="shared" si="45"/>
        <v>-348.99883219333344</v>
      </c>
      <c r="EH16" s="542">
        <f t="shared" si="45"/>
        <v>-244.62970895666689</v>
      </c>
      <c r="EI16" s="542">
        <f t="shared" si="45"/>
        <v>-149.494679572</v>
      </c>
      <c r="EJ16" s="542">
        <f t="shared" si="45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6">+EN8+EN7</f>
        <v>-150.04448976999984</v>
      </c>
      <c r="EO16" s="542">
        <f t="shared" si="46"/>
        <v>-12.765984690000234</v>
      </c>
      <c r="EP16" s="542">
        <f t="shared" si="46"/>
        <v>-403.18866779000001</v>
      </c>
      <c r="EQ16" s="542">
        <f t="shared" si="46"/>
        <v>-182.68478289999996</v>
      </c>
      <c r="ER16" s="542">
        <f t="shared" si="46"/>
        <v>-115.01339832400004</v>
      </c>
      <c r="ES16" s="542">
        <f t="shared" si="46"/>
        <v>-109.52555529599999</v>
      </c>
      <c r="ET16" s="542">
        <f t="shared" si="46"/>
        <v>-46.80283775999942</v>
      </c>
      <c r="EU16" s="542">
        <f t="shared" si="46"/>
        <v>-149.33566073999981</v>
      </c>
      <c r="EV16" s="542">
        <f t="shared" si="46"/>
        <v>-175.84073603999997</v>
      </c>
      <c r="EW16" s="542">
        <f t="shared" si="46"/>
        <v>-66.561038661499992</v>
      </c>
      <c r="EX16" s="542">
        <f t="shared" si="46"/>
        <v>295.36179681712497</v>
      </c>
      <c r="EY16" s="542">
        <f t="shared" si="10"/>
        <v>-1311.4470392643746</v>
      </c>
      <c r="EZ16" s="573"/>
      <c r="FA16" s="542">
        <f t="shared" ref="FA16:FL16" si="47">+FA8+FA7</f>
        <v>-252.96821540000053</v>
      </c>
      <c r="FB16" s="542">
        <f t="shared" si="47"/>
        <v>-317.03408413000034</v>
      </c>
      <c r="FC16" s="542">
        <f t="shared" si="47"/>
        <v>-27.255025500000393</v>
      </c>
      <c r="FD16" s="542">
        <f t="shared" si="47"/>
        <v>-133.28413644999983</v>
      </c>
      <c r="FE16" s="542">
        <f t="shared" si="47"/>
        <v>-216.98745468000004</v>
      </c>
      <c r="FF16" s="542">
        <f t="shared" si="47"/>
        <v>-129.31868652000026</v>
      </c>
      <c r="FG16" s="542">
        <f t="shared" si="47"/>
        <v>34.522067349999816</v>
      </c>
      <c r="FH16" s="542">
        <f t="shared" si="47"/>
        <v>-6.828128560000323</v>
      </c>
      <c r="FI16" s="542">
        <f t="shared" si="47"/>
        <v>-120.59629212999926</v>
      </c>
      <c r="FJ16" s="542">
        <f t="shared" si="47"/>
        <v>-167.56526952000038</v>
      </c>
      <c r="FK16" s="542">
        <f t="shared" si="47"/>
        <v>-187.87214917000017</v>
      </c>
      <c r="FL16" s="542">
        <f t="shared" si="47"/>
        <v>293.41657603000044</v>
      </c>
      <c r="FM16" s="542">
        <f t="shared" si="11"/>
        <v>-1231.7707986800012</v>
      </c>
    </row>
    <row r="17" spans="2:169" ht="15.75" x14ac:dyDescent="0.25">
      <c r="B17" s="687" t="s">
        <v>96</v>
      </c>
      <c r="C17" s="542">
        <f t="shared" ref="C17:N17" si="48">+C18+C30+C32</f>
        <v>-150.13930607423546</v>
      </c>
      <c r="D17" s="542">
        <f t="shared" si="48"/>
        <v>-140.21628576764027</v>
      </c>
      <c r="E17" s="542">
        <f t="shared" si="48"/>
        <v>-203.98244272263776</v>
      </c>
      <c r="F17" s="542">
        <f t="shared" si="48"/>
        <v>-208.81356895606666</v>
      </c>
      <c r="G17" s="542">
        <f t="shared" si="48"/>
        <v>-277.43927673680975</v>
      </c>
      <c r="H17" s="542">
        <f t="shared" si="48"/>
        <v>59.372444621131052</v>
      </c>
      <c r="I17" s="542">
        <f t="shared" si="48"/>
        <v>-99.427470729512095</v>
      </c>
      <c r="J17" s="542">
        <f t="shared" si="48"/>
        <v>279.4174419168321</v>
      </c>
      <c r="K17" s="542">
        <f t="shared" si="48"/>
        <v>-239.51948351733301</v>
      </c>
      <c r="L17" s="542">
        <f t="shared" si="48"/>
        <v>-436.19864780720764</v>
      </c>
      <c r="M17" s="542">
        <f t="shared" si="48"/>
        <v>-288.07544892291753</v>
      </c>
      <c r="N17" s="542">
        <f t="shared" si="48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9">+R18+R30+R32</f>
        <v>-63.392842234803524</v>
      </c>
      <c r="S17" s="542">
        <f t="shared" si="49"/>
        <v>-503.62882267626293</v>
      </c>
      <c r="T17" s="542">
        <f t="shared" si="49"/>
        <v>-65.943306739260095</v>
      </c>
      <c r="U17" s="542">
        <f t="shared" si="49"/>
        <v>-158.76646716339116</v>
      </c>
      <c r="V17" s="542">
        <f t="shared" si="49"/>
        <v>-141.13678837163911</v>
      </c>
      <c r="W17" s="542">
        <f t="shared" si="49"/>
        <v>-23.103101991000102</v>
      </c>
      <c r="X17" s="542">
        <f t="shared" si="49"/>
        <v>-197.87165417273044</v>
      </c>
      <c r="Y17" s="542">
        <f t="shared" si="49"/>
        <v>156.67636908661268</v>
      </c>
      <c r="Z17" s="542">
        <f t="shared" si="49"/>
        <v>-123.33250374413299</v>
      </c>
      <c r="AA17" s="542">
        <f t="shared" si="49"/>
        <v>-352.08906864630831</v>
      </c>
      <c r="AB17" s="542">
        <f t="shared" si="49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0">+AF18+AF30+AF32</f>
        <v>-49.805242521437279</v>
      </c>
      <c r="AG17" s="542">
        <f t="shared" si="50"/>
        <v>-213.67378564846626</v>
      </c>
      <c r="AH17" s="542">
        <f t="shared" si="50"/>
        <v>-85.505697826168671</v>
      </c>
      <c r="AI17" s="542">
        <f t="shared" si="50"/>
        <v>-4.1409150794742544</v>
      </c>
      <c r="AJ17" s="542">
        <f t="shared" si="50"/>
        <v>-393.40113494639104</v>
      </c>
      <c r="AK17" s="542">
        <f t="shared" si="50"/>
        <v>-37.426590536689645</v>
      </c>
      <c r="AL17" s="542">
        <f t="shared" si="50"/>
        <v>-34.232094089102148</v>
      </c>
      <c r="AM17" s="542">
        <f t="shared" si="50"/>
        <v>-149.38219815281087</v>
      </c>
      <c r="AN17" s="542">
        <f t="shared" si="50"/>
        <v>-63.978487184430364</v>
      </c>
      <c r="AO17" s="542">
        <f t="shared" si="50"/>
        <v>-33.467659602434864</v>
      </c>
      <c r="AP17" s="542">
        <f t="shared" si="50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1">+AT18+AT30+AT32</f>
        <v>-88.120415148056054</v>
      </c>
      <c r="AU17" s="542">
        <f t="shared" si="51"/>
        <v>-623.93045729015387</v>
      </c>
      <c r="AV17" s="542">
        <f t="shared" si="51"/>
        <v>94.471977447153947</v>
      </c>
      <c r="AW17" s="542">
        <f t="shared" si="51"/>
        <v>101.47135460363563</v>
      </c>
      <c r="AX17" s="542">
        <f t="shared" si="51"/>
        <v>320.88146815039488</v>
      </c>
      <c r="AY17" s="542">
        <f t="shared" si="51"/>
        <v>6.6131939203949983</v>
      </c>
      <c r="AZ17" s="542">
        <f t="shared" si="51"/>
        <v>106.34145806208404</v>
      </c>
      <c r="BA17" s="542">
        <f t="shared" si="51"/>
        <v>-112.67334651627164</v>
      </c>
      <c r="BB17" s="542">
        <f t="shared" si="51"/>
        <v>42.323595913728688</v>
      </c>
      <c r="BC17" s="542">
        <f t="shared" si="51"/>
        <v>14.829618423727204</v>
      </c>
      <c r="BD17" s="542">
        <f t="shared" si="51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2">+BH18+BH30+BH32</f>
        <v>97.213288800986788</v>
      </c>
      <c r="BI17" s="542">
        <f t="shared" si="52"/>
        <v>-193.52681935901327</v>
      </c>
      <c r="BJ17" s="542">
        <f t="shared" si="52"/>
        <v>-4.3207957290125929</v>
      </c>
      <c r="BK17" s="542">
        <f t="shared" si="52"/>
        <v>145.61283632098733</v>
      </c>
      <c r="BL17" s="542">
        <f t="shared" si="52"/>
        <v>41.027063671986383</v>
      </c>
      <c r="BM17" s="542">
        <f t="shared" si="52"/>
        <v>189.451818309987</v>
      </c>
      <c r="BN17" s="542">
        <f t="shared" si="52"/>
        <v>161.21043871098757</v>
      </c>
      <c r="BO17" s="542">
        <f t="shared" si="52"/>
        <v>-450.79336328901314</v>
      </c>
      <c r="BP17" s="542">
        <f t="shared" si="52"/>
        <v>-87.238354479013424</v>
      </c>
      <c r="BQ17" s="542">
        <f t="shared" si="52"/>
        <v>49.493926840986653</v>
      </c>
      <c r="BR17" s="542">
        <f t="shared" si="52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3">+BV18+BV30+BV32</f>
        <v>-93.935204618333657</v>
      </c>
      <c r="BW17" s="542">
        <f t="shared" si="53"/>
        <v>49.601603861666689</v>
      </c>
      <c r="BX17" s="542">
        <f t="shared" si="53"/>
        <v>-77.293064297333757</v>
      </c>
      <c r="BY17" s="542">
        <f t="shared" si="53"/>
        <v>346.64560596166655</v>
      </c>
      <c r="BZ17" s="542">
        <f t="shared" si="53"/>
        <v>-256.99851912833344</v>
      </c>
      <c r="CA17" s="542">
        <f t="shared" si="53"/>
        <v>-83.419452028333367</v>
      </c>
      <c r="CB17" s="542">
        <f t="shared" si="53"/>
        <v>-84.820182968333881</v>
      </c>
      <c r="CC17" s="542">
        <f t="shared" si="53"/>
        <v>-5.489469308332616</v>
      </c>
      <c r="CD17" s="542">
        <f t="shared" si="53"/>
        <v>-140.29771837833303</v>
      </c>
      <c r="CE17" s="542">
        <f t="shared" si="53"/>
        <v>101.09780489166654</v>
      </c>
      <c r="CF17" s="542">
        <f t="shared" si="53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4">+CJ18+CJ30+CJ32</f>
        <v>-216.36041185733296</v>
      </c>
      <c r="CK17" s="542">
        <f t="shared" si="54"/>
        <v>-472.16797793738311</v>
      </c>
      <c r="CL17" s="542">
        <f t="shared" si="54"/>
        <v>122.78537359666677</v>
      </c>
      <c r="CM17" s="542">
        <f t="shared" si="54"/>
        <v>256.5381408106669</v>
      </c>
      <c r="CN17" s="542">
        <f t="shared" si="54"/>
        <v>-540.88617288933324</v>
      </c>
      <c r="CO17" s="542">
        <f t="shared" si="54"/>
        <v>145.54950071066662</v>
      </c>
      <c r="CP17" s="542">
        <f t="shared" si="54"/>
        <v>-121.40477863133296</v>
      </c>
      <c r="CQ17" s="542">
        <f t="shared" si="54"/>
        <v>-427.19573167373346</v>
      </c>
      <c r="CR17" s="542">
        <f t="shared" si="54"/>
        <v>-69.913310988816022</v>
      </c>
      <c r="CS17" s="542">
        <f t="shared" si="54"/>
        <v>290.05011000666684</v>
      </c>
      <c r="CT17" s="542">
        <f t="shared" si="54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5">+CX18+CX30+CX32</f>
        <v>-410.65241500472519</v>
      </c>
      <c r="CY17" s="542">
        <f t="shared" si="55"/>
        <v>89.23902023110017</v>
      </c>
      <c r="CZ17" s="542">
        <f t="shared" si="55"/>
        <v>-214.34618074465021</v>
      </c>
      <c r="DA17" s="542">
        <f t="shared" si="55"/>
        <v>-72.810878732299614</v>
      </c>
      <c r="DB17" s="542">
        <f t="shared" si="55"/>
        <v>-11.988193054449908</v>
      </c>
      <c r="DC17" s="542">
        <f t="shared" si="55"/>
        <v>-271.22473311550004</v>
      </c>
      <c r="DD17" s="542">
        <f t="shared" si="55"/>
        <v>-166.7361084830749</v>
      </c>
      <c r="DE17" s="542">
        <f t="shared" si="55"/>
        <v>-222.59519286932496</v>
      </c>
      <c r="DF17" s="542">
        <f t="shared" si="55"/>
        <v>347.15972516526364</v>
      </c>
      <c r="DG17" s="542">
        <f t="shared" si="55"/>
        <v>399.36523710337747</v>
      </c>
      <c r="DH17" s="542">
        <f t="shared" si="55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6">+DL18+DL30+DL32</f>
        <v>-201.90423565215082</v>
      </c>
      <c r="DM17" s="542">
        <f t="shared" si="56"/>
        <v>-38.553330907500651</v>
      </c>
      <c r="DN17" s="542">
        <f t="shared" si="56"/>
        <v>-239.41152299758454</v>
      </c>
      <c r="DO17" s="542">
        <f t="shared" si="56"/>
        <v>414.92554243912502</v>
      </c>
      <c r="DP17" s="542">
        <f t="shared" si="56"/>
        <v>-125.57912801276908</v>
      </c>
      <c r="DQ17" s="542">
        <f t="shared" si="56"/>
        <v>-141.18610404998321</v>
      </c>
      <c r="DR17" s="542">
        <f t="shared" si="56"/>
        <v>-172.24299960346713</v>
      </c>
      <c r="DS17" s="542">
        <f t="shared" si="56"/>
        <v>399.31332259975011</v>
      </c>
      <c r="DT17" s="542">
        <f t="shared" si="56"/>
        <v>132.51345146874965</v>
      </c>
      <c r="DU17" s="542">
        <f t="shared" si="56"/>
        <v>399.42427975480075</v>
      </c>
      <c r="DV17" s="542">
        <f t="shared" si="56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7">+DZ18+DZ30+DZ32</f>
        <v>-81.166795669999971</v>
      </c>
      <c r="EA17" s="542">
        <f t="shared" si="57"/>
        <v>-381.41426815</v>
      </c>
      <c r="EB17" s="542">
        <f t="shared" si="57"/>
        <v>-9.4108117400001845</v>
      </c>
      <c r="EC17" s="542">
        <f t="shared" si="57"/>
        <v>-106.6685327999997</v>
      </c>
      <c r="ED17" s="542">
        <f t="shared" si="57"/>
        <v>-15.9090308399999</v>
      </c>
      <c r="EE17" s="542">
        <f t="shared" si="57"/>
        <v>102.52887516000001</v>
      </c>
      <c r="EF17" s="542">
        <f t="shared" si="57"/>
        <v>-310.36685864000032</v>
      </c>
      <c r="EG17" s="542">
        <f t="shared" si="57"/>
        <v>-663.68602519333319</v>
      </c>
      <c r="EH17" s="542">
        <f t="shared" si="57"/>
        <v>181.23597404333307</v>
      </c>
      <c r="EI17" s="542">
        <f t="shared" si="57"/>
        <v>-518.46841957200013</v>
      </c>
      <c r="EJ17" s="542">
        <f t="shared" si="57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8">+EN18+EN30+EN32</f>
        <v>-348.35838143999956</v>
      </c>
      <c r="EO17" s="542">
        <f t="shared" si="58"/>
        <v>-427.27481372000045</v>
      </c>
      <c r="EP17" s="542">
        <f t="shared" si="58"/>
        <v>-85.175005540000143</v>
      </c>
      <c r="EQ17" s="542">
        <f t="shared" si="58"/>
        <v>-95.313265879999904</v>
      </c>
      <c r="ER17" s="542">
        <f t="shared" si="58"/>
        <v>-241.06014535399981</v>
      </c>
      <c r="ES17" s="542">
        <f t="shared" si="58"/>
        <v>-441.68971065600022</v>
      </c>
      <c r="ET17" s="542">
        <f t="shared" si="58"/>
        <v>-140.75907513000126</v>
      </c>
      <c r="EU17" s="542">
        <f t="shared" si="58"/>
        <v>-34.044417629997895</v>
      </c>
      <c r="EV17" s="542">
        <f t="shared" si="58"/>
        <v>-0.58125819999986561</v>
      </c>
      <c r="EW17" s="542">
        <f t="shared" si="58"/>
        <v>142.58401806850011</v>
      </c>
      <c r="EX17" s="542">
        <f t="shared" si="58"/>
        <v>50.582789357124966</v>
      </c>
      <c r="EY17" s="542">
        <f t="shared" si="10"/>
        <v>-1858.0771220343738</v>
      </c>
      <c r="EZ17" s="573"/>
      <c r="FA17" s="542">
        <f t="shared" ref="FA17:FL17" si="59">+FA18+FA30+FA32</f>
        <v>-353.1335843600026</v>
      </c>
      <c r="FB17" s="542">
        <f t="shared" si="59"/>
        <v>-291.92224623999823</v>
      </c>
      <c r="FC17" s="542">
        <f t="shared" si="59"/>
        <v>-50.232489120000764</v>
      </c>
      <c r="FD17" s="542">
        <f t="shared" si="59"/>
        <v>207.81210726000029</v>
      </c>
      <c r="FE17" s="542">
        <f t="shared" si="59"/>
        <v>-222.77698455999996</v>
      </c>
      <c r="FF17" s="542">
        <f t="shared" si="59"/>
        <v>-309.80730105000043</v>
      </c>
      <c r="FG17" s="542">
        <f t="shared" si="59"/>
        <v>-60.298634970000137</v>
      </c>
      <c r="FH17" s="542">
        <f t="shared" si="59"/>
        <v>-56.293325310000171</v>
      </c>
      <c r="FI17" s="542">
        <f t="shared" si="59"/>
        <v>41.846613580000621</v>
      </c>
      <c r="FJ17" s="542">
        <f t="shared" si="59"/>
        <v>-165.13100569000042</v>
      </c>
      <c r="FK17" s="542">
        <f t="shared" si="59"/>
        <v>-10.136126880000063</v>
      </c>
      <c r="FL17" s="542">
        <f t="shared" si="59"/>
        <v>-32.823858379999592</v>
      </c>
      <c r="FM17" s="542">
        <f t="shared" si="11"/>
        <v>-1302.8968357200015</v>
      </c>
    </row>
    <row r="18" spans="2:169" ht="15.75" x14ac:dyDescent="0.25">
      <c r="B18" s="690" t="s">
        <v>51</v>
      </c>
      <c r="C18" s="520">
        <f t="shared" ref="C18:N18" si="60">+C19+C26+C27+C28+C29</f>
        <v>0</v>
      </c>
      <c r="D18" s="520">
        <f t="shared" si="60"/>
        <v>0</v>
      </c>
      <c r="E18" s="520">
        <f t="shared" si="60"/>
        <v>0</v>
      </c>
      <c r="F18" s="520">
        <f t="shared" si="60"/>
        <v>0</v>
      </c>
      <c r="G18" s="520">
        <f t="shared" si="60"/>
        <v>0</v>
      </c>
      <c r="H18" s="520">
        <f t="shared" si="60"/>
        <v>0</v>
      </c>
      <c r="I18" s="520">
        <f t="shared" si="60"/>
        <v>0</v>
      </c>
      <c r="J18" s="520">
        <f t="shared" si="60"/>
        <v>0</v>
      </c>
      <c r="K18" s="520">
        <f t="shared" si="60"/>
        <v>0</v>
      </c>
      <c r="L18" s="520">
        <f t="shared" si="60"/>
        <v>0</v>
      </c>
      <c r="M18" s="520">
        <f t="shared" si="60"/>
        <v>0</v>
      </c>
      <c r="N18" s="520">
        <f t="shared" si="60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1">+R19+R26+R27+R28+R29</f>
        <v>0</v>
      </c>
      <c r="S18" s="520">
        <f t="shared" si="61"/>
        <v>0</v>
      </c>
      <c r="T18" s="520">
        <f t="shared" si="61"/>
        <v>0</v>
      </c>
      <c r="U18" s="520">
        <f t="shared" si="61"/>
        <v>0</v>
      </c>
      <c r="V18" s="520">
        <f t="shared" si="61"/>
        <v>0</v>
      </c>
      <c r="W18" s="520">
        <f t="shared" si="61"/>
        <v>0</v>
      </c>
      <c r="X18" s="520">
        <f t="shared" si="61"/>
        <v>0</v>
      </c>
      <c r="Y18" s="520">
        <f t="shared" si="61"/>
        <v>0</v>
      </c>
      <c r="Z18" s="520">
        <f t="shared" si="61"/>
        <v>0</v>
      </c>
      <c r="AA18" s="520">
        <f t="shared" si="61"/>
        <v>0</v>
      </c>
      <c r="AB18" s="520">
        <f t="shared" si="61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2">+AF19+AF26+AF27+AF28+AF29</f>
        <v>0</v>
      </c>
      <c r="AG18" s="520">
        <f t="shared" si="62"/>
        <v>0</v>
      </c>
      <c r="AH18" s="520">
        <f t="shared" si="62"/>
        <v>0</v>
      </c>
      <c r="AI18" s="520">
        <f t="shared" si="62"/>
        <v>0</v>
      </c>
      <c r="AJ18" s="520">
        <f t="shared" si="62"/>
        <v>0</v>
      </c>
      <c r="AK18" s="520">
        <f t="shared" si="62"/>
        <v>0</v>
      </c>
      <c r="AL18" s="520">
        <f t="shared" si="62"/>
        <v>0</v>
      </c>
      <c r="AM18" s="520">
        <f t="shared" si="62"/>
        <v>0</v>
      </c>
      <c r="AN18" s="520">
        <f t="shared" si="62"/>
        <v>0</v>
      </c>
      <c r="AO18" s="520">
        <f t="shared" si="62"/>
        <v>0</v>
      </c>
      <c r="AP18" s="520">
        <f t="shared" si="62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3">+AT19+AT26+AT27+AT28+AT29</f>
        <v>0</v>
      </c>
      <c r="AU18" s="520">
        <f t="shared" si="63"/>
        <v>0</v>
      </c>
      <c r="AV18" s="520">
        <f t="shared" si="63"/>
        <v>0</v>
      </c>
      <c r="AW18" s="520">
        <f t="shared" si="63"/>
        <v>0</v>
      </c>
      <c r="AX18" s="520">
        <f t="shared" si="63"/>
        <v>0</v>
      </c>
      <c r="AY18" s="520">
        <f t="shared" si="63"/>
        <v>0</v>
      </c>
      <c r="AZ18" s="520">
        <f t="shared" si="63"/>
        <v>0</v>
      </c>
      <c r="BA18" s="520">
        <f t="shared" si="63"/>
        <v>0</v>
      </c>
      <c r="BB18" s="520">
        <f t="shared" si="63"/>
        <v>0</v>
      </c>
      <c r="BC18" s="520">
        <f t="shared" si="63"/>
        <v>0</v>
      </c>
      <c r="BD18" s="520">
        <f t="shared" si="63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21.863078420000001</v>
      </c>
      <c r="BJ18" s="520">
        <f t="shared" si="64"/>
        <v>13.306664939999999</v>
      </c>
      <c r="BK18" s="520">
        <f t="shared" si="64"/>
        <v>0</v>
      </c>
      <c r="BL18" s="520">
        <f t="shared" si="64"/>
        <v>0</v>
      </c>
      <c r="BM18" s="520">
        <f t="shared" si="64"/>
        <v>0</v>
      </c>
      <c r="BN18" s="520">
        <f t="shared" si="64"/>
        <v>0</v>
      </c>
      <c r="BO18" s="520">
        <f t="shared" si="64"/>
        <v>0</v>
      </c>
      <c r="BP18" s="520">
        <f t="shared" si="64"/>
        <v>0</v>
      </c>
      <c r="BQ18" s="520">
        <f t="shared" si="64"/>
        <v>0</v>
      </c>
      <c r="BR18" s="520">
        <f t="shared" si="64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5">+BV19+BV26+BV27+BV28+BV29</f>
        <v>0</v>
      </c>
      <c r="BW18" s="520">
        <f t="shared" si="65"/>
        <v>0</v>
      </c>
      <c r="BX18" s="520">
        <f t="shared" si="65"/>
        <v>0</v>
      </c>
      <c r="BY18" s="520">
        <f t="shared" si="65"/>
        <v>0</v>
      </c>
      <c r="BZ18" s="520">
        <f t="shared" si="65"/>
        <v>0</v>
      </c>
      <c r="CA18" s="520">
        <f t="shared" si="65"/>
        <v>0</v>
      </c>
      <c r="CB18" s="520">
        <f t="shared" si="65"/>
        <v>0</v>
      </c>
      <c r="CC18" s="520">
        <f t="shared" si="65"/>
        <v>0</v>
      </c>
      <c r="CD18" s="520">
        <f t="shared" si="65"/>
        <v>0</v>
      </c>
      <c r="CE18" s="520">
        <f t="shared" si="65"/>
        <v>0</v>
      </c>
      <c r="CF18" s="520">
        <f t="shared" si="65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6">+CJ19+CJ26+CJ27+CJ28+CJ29</f>
        <v>0</v>
      </c>
      <c r="CK18" s="520">
        <f t="shared" si="66"/>
        <v>0</v>
      </c>
      <c r="CL18" s="520">
        <f t="shared" si="66"/>
        <v>0</v>
      </c>
      <c r="CM18" s="520">
        <f t="shared" si="66"/>
        <v>0</v>
      </c>
      <c r="CN18" s="520">
        <f t="shared" si="66"/>
        <v>0</v>
      </c>
      <c r="CO18" s="520">
        <f t="shared" si="66"/>
        <v>0</v>
      </c>
      <c r="CP18" s="520">
        <f t="shared" si="66"/>
        <v>0</v>
      </c>
      <c r="CQ18" s="520">
        <f t="shared" si="66"/>
        <v>0</v>
      </c>
      <c r="CR18" s="520">
        <f t="shared" si="66"/>
        <v>0</v>
      </c>
      <c r="CS18" s="520">
        <f t="shared" si="66"/>
        <v>0</v>
      </c>
      <c r="CT18" s="520">
        <f t="shared" si="66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7">+CX19+CX26+CX27+CX28+CX29</f>
        <v>0</v>
      </c>
      <c r="CY18" s="520">
        <f t="shared" si="67"/>
        <v>0</v>
      </c>
      <c r="CZ18" s="520">
        <f t="shared" si="67"/>
        <v>0</v>
      </c>
      <c r="DA18" s="520">
        <f t="shared" si="67"/>
        <v>0</v>
      </c>
      <c r="DB18" s="520">
        <f t="shared" si="67"/>
        <v>0</v>
      </c>
      <c r="DC18" s="520">
        <f t="shared" si="67"/>
        <v>0</v>
      </c>
      <c r="DD18" s="520">
        <f t="shared" si="67"/>
        <v>0</v>
      </c>
      <c r="DE18" s="520">
        <f t="shared" si="67"/>
        <v>0</v>
      </c>
      <c r="DF18" s="520">
        <f t="shared" si="67"/>
        <v>0</v>
      </c>
      <c r="DG18" s="520">
        <f t="shared" si="67"/>
        <v>0</v>
      </c>
      <c r="DH18" s="520">
        <f t="shared" si="67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8">+DL19+DL26+DL27+DL28+DL29</f>
        <v>0</v>
      </c>
      <c r="DM18" s="520">
        <f t="shared" si="68"/>
        <v>0</v>
      </c>
      <c r="DN18" s="520">
        <f t="shared" si="68"/>
        <v>0</v>
      </c>
      <c r="DO18" s="520">
        <f t="shared" si="68"/>
        <v>0</v>
      </c>
      <c r="DP18" s="520">
        <f t="shared" si="68"/>
        <v>0</v>
      </c>
      <c r="DQ18" s="520">
        <f t="shared" si="68"/>
        <v>0</v>
      </c>
      <c r="DR18" s="520">
        <f t="shared" si="68"/>
        <v>0</v>
      </c>
      <c r="DS18" s="520">
        <f t="shared" si="68"/>
        <v>0</v>
      </c>
      <c r="DT18" s="520">
        <f t="shared" si="68"/>
        <v>0</v>
      </c>
      <c r="DU18" s="520">
        <f t="shared" si="68"/>
        <v>0</v>
      </c>
      <c r="DV18" s="520">
        <f t="shared" si="68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9">+DZ19+DZ26+DZ27+DZ28+DZ29</f>
        <v>0</v>
      </c>
      <c r="EA18" s="520">
        <f t="shared" si="69"/>
        <v>0</v>
      </c>
      <c r="EB18" s="520">
        <f t="shared" si="69"/>
        <v>0</v>
      </c>
      <c r="EC18" s="520">
        <f t="shared" si="69"/>
        <v>0</v>
      </c>
      <c r="ED18" s="520">
        <f t="shared" si="69"/>
        <v>0</v>
      </c>
      <c r="EE18" s="520">
        <f t="shared" si="69"/>
        <v>0</v>
      </c>
      <c r="EF18" s="520">
        <f t="shared" si="69"/>
        <v>0</v>
      </c>
      <c r="EG18" s="520">
        <f t="shared" si="69"/>
        <v>0</v>
      </c>
      <c r="EH18" s="520">
        <f t="shared" si="69"/>
        <v>0</v>
      </c>
      <c r="EI18" s="520">
        <f t="shared" si="69"/>
        <v>0</v>
      </c>
      <c r="EJ18" s="520">
        <f t="shared" si="69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0</v>
      </c>
      <c r="EP18" s="520">
        <f t="shared" si="70"/>
        <v>0</v>
      </c>
      <c r="EQ18" s="520">
        <f t="shared" si="70"/>
        <v>0</v>
      </c>
      <c r="ER18" s="520">
        <f t="shared" si="70"/>
        <v>0</v>
      </c>
      <c r="ES18" s="520">
        <f t="shared" si="70"/>
        <v>0</v>
      </c>
      <c r="ET18" s="520">
        <f t="shared" si="70"/>
        <v>0</v>
      </c>
      <c r="EU18" s="520">
        <f t="shared" si="70"/>
        <v>0</v>
      </c>
      <c r="EV18" s="520">
        <f t="shared" si="70"/>
        <v>0</v>
      </c>
      <c r="EW18" s="520">
        <f t="shared" si="70"/>
        <v>0</v>
      </c>
      <c r="EX18" s="520">
        <f t="shared" si="70"/>
        <v>0</v>
      </c>
      <c r="EY18" s="520">
        <f t="shared" si="10"/>
        <v>0</v>
      </c>
      <c r="EZ18" s="704"/>
      <c r="FA18" s="520">
        <f t="shared" ref="FA18:FL18" si="71">+FA19+FA26+FA27+FA28+FA29</f>
        <v>0</v>
      </c>
      <c r="FB18" s="520">
        <f t="shared" si="71"/>
        <v>0</v>
      </c>
      <c r="FC18" s="520">
        <f t="shared" si="71"/>
        <v>0</v>
      </c>
      <c r="FD18" s="520">
        <f t="shared" si="71"/>
        <v>0</v>
      </c>
      <c r="FE18" s="520">
        <f t="shared" si="71"/>
        <v>0</v>
      </c>
      <c r="FF18" s="520">
        <f t="shared" si="71"/>
        <v>0</v>
      </c>
      <c r="FG18" s="520">
        <f t="shared" si="71"/>
        <v>0</v>
      </c>
      <c r="FH18" s="520">
        <f t="shared" si="71"/>
        <v>0</v>
      </c>
      <c r="FI18" s="520">
        <f t="shared" si="71"/>
        <v>0</v>
      </c>
      <c r="FJ18" s="520">
        <f t="shared" si="71"/>
        <v>0</v>
      </c>
      <c r="FK18" s="520">
        <f t="shared" si="71"/>
        <v>0</v>
      </c>
      <c r="FL18" s="520">
        <f t="shared" si="71"/>
        <v>0</v>
      </c>
      <c r="FM18" s="520">
        <f t="shared" si="11"/>
        <v>0</v>
      </c>
    </row>
    <row r="19" spans="2:169" ht="15.75" hidden="1" x14ac:dyDescent="0.25">
      <c r="B19" s="694" t="s">
        <v>680</v>
      </c>
      <c r="C19" s="518">
        <f>+SUM(C20:C25)</f>
        <v>0</v>
      </c>
      <c r="D19" s="518">
        <f t="shared" ref="D19:N19" si="72">+SUM(D20:D25)</f>
        <v>0</v>
      </c>
      <c r="E19" s="518">
        <f t="shared" si="72"/>
        <v>0</v>
      </c>
      <c r="F19" s="518">
        <f t="shared" si="72"/>
        <v>0</v>
      </c>
      <c r="G19" s="518">
        <f t="shared" si="72"/>
        <v>0</v>
      </c>
      <c r="H19" s="518">
        <f t="shared" si="72"/>
        <v>0</v>
      </c>
      <c r="I19" s="518">
        <f t="shared" si="72"/>
        <v>0</v>
      </c>
      <c r="J19" s="518">
        <f t="shared" si="72"/>
        <v>0</v>
      </c>
      <c r="K19" s="518">
        <f t="shared" si="72"/>
        <v>0</v>
      </c>
      <c r="L19" s="518">
        <f t="shared" si="72"/>
        <v>0</v>
      </c>
      <c r="M19" s="518">
        <f t="shared" si="72"/>
        <v>0</v>
      </c>
      <c r="N19" s="518">
        <f t="shared" si="72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3">+SUM(R20:R25)</f>
        <v>0</v>
      </c>
      <c r="S19" s="518">
        <f t="shared" si="73"/>
        <v>0</v>
      </c>
      <c r="T19" s="518">
        <f t="shared" si="73"/>
        <v>0</v>
      </c>
      <c r="U19" s="518">
        <f t="shared" si="73"/>
        <v>0</v>
      </c>
      <c r="V19" s="518">
        <f t="shared" si="73"/>
        <v>0</v>
      </c>
      <c r="W19" s="518">
        <f t="shared" si="73"/>
        <v>0</v>
      </c>
      <c r="X19" s="518">
        <f t="shared" si="73"/>
        <v>0</v>
      </c>
      <c r="Y19" s="518">
        <f t="shared" si="73"/>
        <v>0</v>
      </c>
      <c r="Z19" s="518">
        <f t="shared" si="73"/>
        <v>0</v>
      </c>
      <c r="AA19" s="518">
        <f t="shared" si="73"/>
        <v>0</v>
      </c>
      <c r="AB19" s="518">
        <f t="shared" si="73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0</v>
      </c>
      <c r="AI19" s="518">
        <f t="shared" si="74"/>
        <v>0</v>
      </c>
      <c r="AJ19" s="518">
        <f t="shared" si="74"/>
        <v>0</v>
      </c>
      <c r="AK19" s="518">
        <f t="shared" si="74"/>
        <v>0</v>
      </c>
      <c r="AL19" s="518">
        <f t="shared" si="74"/>
        <v>0</v>
      </c>
      <c r="AM19" s="518">
        <f t="shared" si="74"/>
        <v>0</v>
      </c>
      <c r="AN19" s="518">
        <f t="shared" si="74"/>
        <v>0</v>
      </c>
      <c r="AO19" s="518">
        <f t="shared" si="74"/>
        <v>0</v>
      </c>
      <c r="AP19" s="518">
        <f t="shared" si="74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5">+SUM(AT20:AT25)</f>
        <v>0</v>
      </c>
      <c r="AU19" s="518">
        <f t="shared" si="75"/>
        <v>0</v>
      </c>
      <c r="AV19" s="518">
        <f t="shared" si="75"/>
        <v>0</v>
      </c>
      <c r="AW19" s="518">
        <f t="shared" si="75"/>
        <v>0</v>
      </c>
      <c r="AX19" s="518">
        <f t="shared" si="75"/>
        <v>0</v>
      </c>
      <c r="AY19" s="518">
        <f t="shared" si="75"/>
        <v>0</v>
      </c>
      <c r="AZ19" s="518">
        <f t="shared" si="75"/>
        <v>0</v>
      </c>
      <c r="BA19" s="518">
        <f t="shared" si="75"/>
        <v>0</v>
      </c>
      <c r="BB19" s="518">
        <f t="shared" si="75"/>
        <v>0</v>
      </c>
      <c r="BC19" s="518">
        <f t="shared" si="75"/>
        <v>0</v>
      </c>
      <c r="BD19" s="518">
        <f t="shared" si="75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0</v>
      </c>
      <c r="BK19" s="518">
        <f t="shared" si="76"/>
        <v>0</v>
      </c>
      <c r="BL19" s="518">
        <f t="shared" si="76"/>
        <v>0</v>
      </c>
      <c r="BM19" s="518">
        <f t="shared" si="76"/>
        <v>0</v>
      </c>
      <c r="BN19" s="518">
        <f t="shared" si="76"/>
        <v>0</v>
      </c>
      <c r="BO19" s="518">
        <f t="shared" si="76"/>
        <v>0</v>
      </c>
      <c r="BP19" s="518">
        <f t="shared" si="76"/>
        <v>0</v>
      </c>
      <c r="BQ19" s="518">
        <f t="shared" si="76"/>
        <v>0</v>
      </c>
      <c r="BR19" s="518">
        <f t="shared" si="76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7">+SUM(BV20:BV25)</f>
        <v>0</v>
      </c>
      <c r="BW19" s="518">
        <f t="shared" si="77"/>
        <v>0</v>
      </c>
      <c r="BX19" s="518">
        <f t="shared" si="77"/>
        <v>0</v>
      </c>
      <c r="BY19" s="518">
        <f t="shared" si="77"/>
        <v>0</v>
      </c>
      <c r="BZ19" s="518">
        <f t="shared" si="77"/>
        <v>0</v>
      </c>
      <c r="CA19" s="518">
        <f t="shared" si="77"/>
        <v>0</v>
      </c>
      <c r="CB19" s="518">
        <f t="shared" si="77"/>
        <v>0</v>
      </c>
      <c r="CC19" s="518">
        <f t="shared" si="77"/>
        <v>0</v>
      </c>
      <c r="CD19" s="518">
        <f t="shared" si="77"/>
        <v>0</v>
      </c>
      <c r="CE19" s="518">
        <f t="shared" si="77"/>
        <v>0</v>
      </c>
      <c r="CF19" s="518">
        <f t="shared" si="77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8">+SUM(CJ20:CJ25)</f>
        <v>0</v>
      </c>
      <c r="CK19" s="518">
        <f t="shared" si="78"/>
        <v>0</v>
      </c>
      <c r="CL19" s="518">
        <f t="shared" si="78"/>
        <v>0</v>
      </c>
      <c r="CM19" s="518">
        <f t="shared" si="78"/>
        <v>0</v>
      </c>
      <c r="CN19" s="518">
        <f t="shared" si="78"/>
        <v>0</v>
      </c>
      <c r="CO19" s="518">
        <f t="shared" si="78"/>
        <v>0</v>
      </c>
      <c r="CP19" s="518">
        <f t="shared" si="78"/>
        <v>0</v>
      </c>
      <c r="CQ19" s="518">
        <f t="shared" si="78"/>
        <v>0</v>
      </c>
      <c r="CR19" s="518">
        <f t="shared" si="78"/>
        <v>0</v>
      </c>
      <c r="CS19" s="518">
        <f t="shared" si="78"/>
        <v>0</v>
      </c>
      <c r="CT19" s="518">
        <f t="shared" si="78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0</v>
      </c>
      <c r="DA19" s="518">
        <f t="shared" si="79"/>
        <v>0</v>
      </c>
      <c r="DB19" s="518">
        <f t="shared" si="79"/>
        <v>0</v>
      </c>
      <c r="DC19" s="518">
        <f t="shared" si="79"/>
        <v>0</v>
      </c>
      <c r="DD19" s="518">
        <f t="shared" si="79"/>
        <v>0</v>
      </c>
      <c r="DE19" s="518">
        <f t="shared" si="79"/>
        <v>0</v>
      </c>
      <c r="DF19" s="518">
        <f t="shared" si="79"/>
        <v>0</v>
      </c>
      <c r="DG19" s="518">
        <f t="shared" si="79"/>
        <v>0</v>
      </c>
      <c r="DH19" s="518">
        <f t="shared" si="79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0">+SUM(DL20:DL25)</f>
        <v>0</v>
      </c>
      <c r="DM19" s="518">
        <f t="shared" si="80"/>
        <v>0</v>
      </c>
      <c r="DN19" s="518">
        <f t="shared" si="80"/>
        <v>0</v>
      </c>
      <c r="DO19" s="518">
        <f t="shared" si="80"/>
        <v>0</v>
      </c>
      <c r="DP19" s="518">
        <f t="shared" si="80"/>
        <v>0</v>
      </c>
      <c r="DQ19" s="518">
        <f t="shared" si="80"/>
        <v>0</v>
      </c>
      <c r="DR19" s="518">
        <f t="shared" si="80"/>
        <v>0</v>
      </c>
      <c r="DS19" s="518">
        <f t="shared" si="80"/>
        <v>0</v>
      </c>
      <c r="DT19" s="518">
        <f t="shared" si="80"/>
        <v>0</v>
      </c>
      <c r="DU19" s="518">
        <f t="shared" si="80"/>
        <v>0</v>
      </c>
      <c r="DV19" s="518">
        <f t="shared" si="80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1">+SUM(DZ20:DZ25)</f>
        <v>0</v>
      </c>
      <c r="EA19" s="518">
        <f t="shared" si="81"/>
        <v>0</v>
      </c>
      <c r="EB19" s="518">
        <f t="shared" si="81"/>
        <v>0</v>
      </c>
      <c r="EC19" s="518">
        <f t="shared" si="81"/>
        <v>0</v>
      </c>
      <c r="ED19" s="518">
        <f t="shared" si="81"/>
        <v>0</v>
      </c>
      <c r="EE19" s="518">
        <f t="shared" si="81"/>
        <v>0</v>
      </c>
      <c r="EF19" s="518">
        <f t="shared" si="81"/>
        <v>0</v>
      </c>
      <c r="EG19" s="518">
        <f t="shared" si="81"/>
        <v>0</v>
      </c>
      <c r="EH19" s="518">
        <f t="shared" si="81"/>
        <v>0</v>
      </c>
      <c r="EI19" s="518">
        <f t="shared" si="81"/>
        <v>0</v>
      </c>
      <c r="EJ19" s="518">
        <f t="shared" si="81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0</v>
      </c>
      <c r="EP19" s="518">
        <f t="shared" si="82"/>
        <v>0</v>
      </c>
      <c r="EQ19" s="518">
        <f t="shared" si="82"/>
        <v>0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0</v>
      </c>
      <c r="EW19" s="518">
        <f t="shared" si="82"/>
        <v>0</v>
      </c>
      <c r="EX19" s="518">
        <f t="shared" si="82"/>
        <v>0</v>
      </c>
      <c r="EY19" s="518">
        <f t="shared" si="10"/>
        <v>0</v>
      </c>
      <c r="EZ19" s="519"/>
      <c r="FA19" s="518">
        <f t="shared" ref="FA19:FL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0</v>
      </c>
      <c r="FE19" s="518">
        <f t="shared" si="83"/>
        <v>0</v>
      </c>
      <c r="FF19" s="518">
        <f t="shared" si="83"/>
        <v>0</v>
      </c>
      <c r="FG19" s="518">
        <f t="shared" si="83"/>
        <v>0</v>
      </c>
      <c r="FH19" s="518">
        <f t="shared" si="83"/>
        <v>0</v>
      </c>
      <c r="FI19" s="518">
        <f t="shared" si="83"/>
        <v>0</v>
      </c>
      <c r="FJ19" s="518">
        <f t="shared" si="83"/>
        <v>0</v>
      </c>
      <c r="FK19" s="518">
        <f t="shared" si="83"/>
        <v>0</v>
      </c>
      <c r="FL19" s="518">
        <f t="shared" si="83"/>
        <v>0</v>
      </c>
      <c r="FM19" s="518">
        <f t="shared" si="11"/>
        <v>0</v>
      </c>
    </row>
    <row r="20" spans="2:169" ht="15.75" hidden="1" x14ac:dyDescent="0.25">
      <c r="B20" s="696" t="s">
        <v>32</v>
      </c>
      <c r="C20" s="518">
        <f>+[60]FSS!Q7</f>
        <v>0</v>
      </c>
      <c r="D20" s="518">
        <f>+[60]FSS!R7</f>
        <v>0</v>
      </c>
      <c r="E20" s="518">
        <f>+[60]FSS!S7</f>
        <v>0</v>
      </c>
      <c r="F20" s="518">
        <f>+[60]FSS!T7</f>
        <v>0</v>
      </c>
      <c r="G20" s="518">
        <f>+[60]FSS!U7</f>
        <v>0</v>
      </c>
      <c r="H20" s="518">
        <f>+[60]FSS!V7</f>
        <v>0</v>
      </c>
      <c r="I20" s="518">
        <f>+[60]FSS!W7</f>
        <v>0</v>
      </c>
      <c r="J20" s="518">
        <f>+[60]FSS!X7</f>
        <v>0</v>
      </c>
      <c r="K20" s="518">
        <f>+[60]FSS!Y7</f>
        <v>0</v>
      </c>
      <c r="L20" s="518">
        <f>+[60]FSS!Z7</f>
        <v>0</v>
      </c>
      <c r="M20" s="518">
        <f>+[60]FSS!AA7</f>
        <v>0</v>
      </c>
      <c r="N20" s="518">
        <f>+[60]FSS!AB7</f>
        <v>0</v>
      </c>
      <c r="O20" s="518">
        <f t="shared" si="0"/>
        <v>0</v>
      </c>
      <c r="P20" s="519"/>
      <c r="Q20" s="518">
        <f>+[60]FSS!AC7</f>
        <v>0</v>
      </c>
      <c r="R20" s="518">
        <f>+[60]FSS!AD7</f>
        <v>0</v>
      </c>
      <c r="S20" s="518">
        <f>+[60]FSS!AE7</f>
        <v>0</v>
      </c>
      <c r="T20" s="518">
        <f>+[60]FSS!AF7</f>
        <v>0</v>
      </c>
      <c r="U20" s="518">
        <f>+[60]FSS!AG7</f>
        <v>0</v>
      </c>
      <c r="V20" s="518">
        <f>+[60]FSS!AH7</f>
        <v>0</v>
      </c>
      <c r="W20" s="518">
        <f>+[60]FSS!AI7</f>
        <v>0</v>
      </c>
      <c r="X20" s="518">
        <f>+[60]FSS!AJ7</f>
        <v>0</v>
      </c>
      <c r="Y20" s="518">
        <f>+[60]FSS!AK7</f>
        <v>0</v>
      </c>
      <c r="Z20" s="518">
        <f>+[60]FSS!AL7</f>
        <v>0</v>
      </c>
      <c r="AA20" s="518">
        <f>+[60]FSS!AM7</f>
        <v>0</v>
      </c>
      <c r="AB20" s="518">
        <f>+[60]FSS!AN7</f>
        <v>0</v>
      </c>
      <c r="AC20" s="518">
        <f t="shared" si="1"/>
        <v>0</v>
      </c>
      <c r="AD20" s="519"/>
      <c r="AE20" s="518">
        <f>+[60]FSS!AO7</f>
        <v>0</v>
      </c>
      <c r="AF20" s="518">
        <f>+[60]FSS!AP7</f>
        <v>0</v>
      </c>
      <c r="AG20" s="518">
        <f>+[60]FSS!AQ7</f>
        <v>0</v>
      </c>
      <c r="AH20" s="518">
        <f>+[60]FSS!AR7</f>
        <v>0</v>
      </c>
      <c r="AI20" s="518">
        <f>+[60]FSS!AS7</f>
        <v>0</v>
      </c>
      <c r="AJ20" s="518">
        <f>+[60]FSS!AT7</f>
        <v>0</v>
      </c>
      <c r="AK20" s="518">
        <f>+[60]FSS!AU7</f>
        <v>0</v>
      </c>
      <c r="AL20" s="518">
        <f>+[60]FSS!AV7</f>
        <v>0</v>
      </c>
      <c r="AM20" s="518">
        <f>+[60]FSS!AW7</f>
        <v>0</v>
      </c>
      <c r="AN20" s="518">
        <f>+[60]FSS!AX7</f>
        <v>0</v>
      </c>
      <c r="AO20" s="518">
        <f>+[60]FSS!AY7</f>
        <v>0</v>
      </c>
      <c r="AP20" s="518">
        <f>+[60]FSS!AZ7</f>
        <v>0</v>
      </c>
      <c r="AQ20" s="518">
        <f t="shared" si="2"/>
        <v>0</v>
      </c>
      <c r="AR20" s="519"/>
      <c r="AS20" s="518">
        <f>+[60]FSS!BA7</f>
        <v>0</v>
      </c>
      <c r="AT20" s="518">
        <f>+[60]FSS!BB7</f>
        <v>0</v>
      </c>
      <c r="AU20" s="518">
        <f>+[60]FSS!BC7</f>
        <v>0</v>
      </c>
      <c r="AV20" s="518">
        <f>+[60]FSS!BD7</f>
        <v>0</v>
      </c>
      <c r="AW20" s="518">
        <f>+[60]FSS!BE7</f>
        <v>0</v>
      </c>
      <c r="AX20" s="518">
        <f>+[60]FSS!BF7</f>
        <v>0</v>
      </c>
      <c r="AY20" s="518">
        <f>+[60]FSS!BG7</f>
        <v>0</v>
      </c>
      <c r="AZ20" s="518">
        <f>+[60]FSS!BH7</f>
        <v>0</v>
      </c>
      <c r="BA20" s="518">
        <f>+[60]FSS!BI7</f>
        <v>0</v>
      </c>
      <c r="BB20" s="518">
        <f>+[60]FSS!BJ7</f>
        <v>0</v>
      </c>
      <c r="BC20" s="518">
        <f>+[60]FSS!BK7</f>
        <v>0</v>
      </c>
      <c r="BD20" s="518">
        <f>+[60]FSS!BL7</f>
        <v>0</v>
      </c>
      <c r="BE20" s="518">
        <f t="shared" si="3"/>
        <v>0</v>
      </c>
      <c r="BF20" s="519"/>
      <c r="BG20" s="518">
        <f>+[60]FSS!BM7</f>
        <v>0</v>
      </c>
      <c r="BH20" s="518">
        <f>+[60]FSS!BN7</f>
        <v>0</v>
      </c>
      <c r="BI20" s="518">
        <f>+[60]FSS!BO7</f>
        <v>0</v>
      </c>
      <c r="BJ20" s="518">
        <f>+[60]FSS!BP7</f>
        <v>0</v>
      </c>
      <c r="BK20" s="518">
        <f>+[60]FSS!BQ7</f>
        <v>0</v>
      </c>
      <c r="BL20" s="518">
        <f>+[60]FSS!BR7</f>
        <v>0</v>
      </c>
      <c r="BM20" s="518">
        <f>+[60]FSS!BS7</f>
        <v>0</v>
      </c>
      <c r="BN20" s="518">
        <f>+[60]FSS!BT7</f>
        <v>0</v>
      </c>
      <c r="BO20" s="518">
        <f>+[60]FSS!BU7</f>
        <v>0</v>
      </c>
      <c r="BP20" s="518">
        <f>+[60]FSS!BV7</f>
        <v>0</v>
      </c>
      <c r="BQ20" s="518">
        <f>+[60]FSS!BW7</f>
        <v>0</v>
      </c>
      <c r="BR20" s="518">
        <f>+[60]FSS!BX7</f>
        <v>0</v>
      </c>
      <c r="BS20" s="518">
        <f t="shared" si="4"/>
        <v>0</v>
      </c>
      <c r="BT20" s="519"/>
      <c r="BU20" s="518">
        <f>+[60]FSS!BY7</f>
        <v>0</v>
      </c>
      <c r="BV20" s="518">
        <f>+[60]FSS!BZ7</f>
        <v>0</v>
      </c>
      <c r="BW20" s="518">
        <f>+[60]FSS!CA7</f>
        <v>0</v>
      </c>
      <c r="BX20" s="518">
        <f>+[60]FSS!CB7</f>
        <v>0</v>
      </c>
      <c r="BY20" s="518">
        <f>+[60]FSS!CC7</f>
        <v>0</v>
      </c>
      <c r="BZ20" s="518">
        <f>+[60]FSS!CD7</f>
        <v>0</v>
      </c>
      <c r="CA20" s="518">
        <f>+[60]FSS!CE7</f>
        <v>0</v>
      </c>
      <c r="CB20" s="518">
        <f>+[60]FSS!CF7</f>
        <v>0</v>
      </c>
      <c r="CC20" s="518">
        <f>+[60]FSS!CG7</f>
        <v>0</v>
      </c>
      <c r="CD20" s="518">
        <f>+[60]FSS!CH7</f>
        <v>0</v>
      </c>
      <c r="CE20" s="518">
        <f>+[60]FSS!CI7</f>
        <v>0</v>
      </c>
      <c r="CF20" s="518">
        <f>+[60]FSS!CJ7</f>
        <v>0</v>
      </c>
      <c r="CG20" s="518">
        <f t="shared" si="5"/>
        <v>0</v>
      </c>
      <c r="CH20" s="519"/>
      <c r="CI20" s="518">
        <f>+[60]FSS!CK7</f>
        <v>0</v>
      </c>
      <c r="CJ20" s="518">
        <f>+[60]FSS!CL7</f>
        <v>0</v>
      </c>
      <c r="CK20" s="518">
        <f>+[60]FSS!CM7</f>
        <v>0</v>
      </c>
      <c r="CL20" s="518">
        <f>+[60]FSS!CN7</f>
        <v>0</v>
      </c>
      <c r="CM20" s="518">
        <f>+[60]FSS!CO7</f>
        <v>0</v>
      </c>
      <c r="CN20" s="518">
        <f>+[60]FSS!CP7</f>
        <v>0</v>
      </c>
      <c r="CO20" s="518">
        <f>+[60]FSS!CQ7</f>
        <v>0</v>
      </c>
      <c r="CP20" s="518">
        <f>+[60]FSS!CR7</f>
        <v>0</v>
      </c>
      <c r="CQ20" s="518">
        <f>+[60]FSS!CS7</f>
        <v>0</v>
      </c>
      <c r="CR20" s="518">
        <f>+[60]FSS!CT7</f>
        <v>0</v>
      </c>
      <c r="CS20" s="518">
        <f>+[60]FSS!CU7</f>
        <v>0</v>
      </c>
      <c r="CT20" s="518">
        <f>+[60]FSS!CV7</f>
        <v>0</v>
      </c>
      <c r="CU20" s="518">
        <f t="shared" si="6"/>
        <v>0</v>
      </c>
      <c r="CV20" s="519"/>
      <c r="CW20" s="518">
        <f>+[60]FSS!CW7</f>
        <v>0</v>
      </c>
      <c r="CX20" s="518">
        <f>+[60]FSS!CX7</f>
        <v>0</v>
      </c>
      <c r="CY20" s="518">
        <f>+[60]FSS!CY7</f>
        <v>0</v>
      </c>
      <c r="CZ20" s="518">
        <f>+[60]FSS!CZ7</f>
        <v>0</v>
      </c>
      <c r="DA20" s="518">
        <f>+[60]FSS!DA7</f>
        <v>0</v>
      </c>
      <c r="DB20" s="518">
        <f>+[60]FSS!DB7</f>
        <v>0</v>
      </c>
      <c r="DC20" s="518">
        <f>+[60]FSS!DC7</f>
        <v>0</v>
      </c>
      <c r="DD20" s="518">
        <f>+[60]FSS!DD7</f>
        <v>0</v>
      </c>
      <c r="DE20" s="518">
        <f>+[60]FSS!DE7</f>
        <v>0</v>
      </c>
      <c r="DF20" s="518">
        <f>+[60]FSS!DF7</f>
        <v>0</v>
      </c>
      <c r="DG20" s="518">
        <f>+[60]FSS!DG7</f>
        <v>0</v>
      </c>
      <c r="DH20" s="518">
        <f>+[60]FSS!DH7</f>
        <v>0</v>
      </c>
      <c r="DI20" s="518">
        <f t="shared" si="7"/>
        <v>0</v>
      </c>
      <c r="DJ20" s="519"/>
      <c r="DK20" s="518">
        <f>+[60]FSS!DI7</f>
        <v>0</v>
      </c>
      <c r="DL20" s="518">
        <f>+[60]FSS!DJ7</f>
        <v>0</v>
      </c>
      <c r="DM20" s="518">
        <f>+[60]FSS!DK7</f>
        <v>0</v>
      </c>
      <c r="DN20" s="518">
        <f>+[60]FSS!DL7</f>
        <v>0</v>
      </c>
      <c r="DO20" s="518">
        <f>+[60]FSS!DM7</f>
        <v>0</v>
      </c>
      <c r="DP20" s="518">
        <f>+[60]FSS!DN7</f>
        <v>0</v>
      </c>
      <c r="DQ20" s="518">
        <f>+[60]FSS!DO7</f>
        <v>0</v>
      </c>
      <c r="DR20" s="518">
        <f>+[60]FSS!DP7</f>
        <v>0</v>
      </c>
      <c r="DS20" s="518">
        <f>+[60]FSS!DQ7</f>
        <v>0</v>
      </c>
      <c r="DT20" s="518">
        <f>+[60]FSS!DR7</f>
        <v>0</v>
      </c>
      <c r="DU20" s="518">
        <f>+[60]FSS!DS7</f>
        <v>0</v>
      </c>
      <c r="DV20" s="518">
        <f>+[60]FSS!DT7</f>
        <v>0</v>
      </c>
      <c r="DW20" s="518">
        <f t="shared" si="8"/>
        <v>0</v>
      </c>
      <c r="DX20" s="519"/>
      <c r="DY20" s="518">
        <f>+[60]FSS!DU7</f>
        <v>0</v>
      </c>
      <c r="DZ20" s="518">
        <f>+[60]FSS!DV7</f>
        <v>0</v>
      </c>
      <c r="EA20" s="518">
        <f>+[60]FSS!DW7</f>
        <v>0</v>
      </c>
      <c r="EB20" s="518">
        <f>+[60]FSS!DX7</f>
        <v>0</v>
      </c>
      <c r="EC20" s="518">
        <f>+[60]FSS!DY7</f>
        <v>0</v>
      </c>
      <c r="ED20" s="518">
        <f>+[60]FSS!DZ7</f>
        <v>0</v>
      </c>
      <c r="EE20" s="518">
        <f>+[60]FSS!EA7</f>
        <v>0</v>
      </c>
      <c r="EF20" s="518">
        <f>+[60]FSS!EB7</f>
        <v>0</v>
      </c>
      <c r="EG20" s="518">
        <f>+[60]FSS!EC7</f>
        <v>0</v>
      </c>
      <c r="EH20" s="518">
        <f>+[60]FSS!ED7</f>
        <v>0</v>
      </c>
      <c r="EI20" s="518">
        <f>+[60]FSS!EE7</f>
        <v>0</v>
      </c>
      <c r="EJ20" s="518">
        <f>+[60]FSS!EF7</f>
        <v>0</v>
      </c>
      <c r="EK20" s="518">
        <f t="shared" si="9"/>
        <v>0</v>
      </c>
      <c r="EL20" s="519"/>
      <c r="EM20" s="518">
        <f>+[60]FSS!EG7</f>
        <v>0</v>
      </c>
      <c r="EN20" s="518">
        <f>+[60]FSS!EH7</f>
        <v>0</v>
      </c>
      <c r="EO20" s="518">
        <f>+[60]FSS!EI7</f>
        <v>0</v>
      </c>
      <c r="EP20" s="518">
        <f>+[60]FSS!EJ7</f>
        <v>0</v>
      </c>
      <c r="EQ20" s="518">
        <f>+[60]FSS!EK7</f>
        <v>0</v>
      </c>
      <c r="ER20" s="518">
        <f>+[60]FSS!EL7</f>
        <v>0</v>
      </c>
      <c r="ES20" s="518">
        <f>+[60]FSS!EM7</f>
        <v>0</v>
      </c>
      <c r="ET20" s="518">
        <f>+[60]FSS!EN7</f>
        <v>0</v>
      </c>
      <c r="EU20" s="518">
        <f>+[60]FSS!EO7</f>
        <v>0</v>
      </c>
      <c r="EV20" s="518">
        <f>+[60]FSS!EP7</f>
        <v>0</v>
      </c>
      <c r="EW20" s="518">
        <f>+[60]FSS!EQ7</f>
        <v>0</v>
      </c>
      <c r="EX20" s="518">
        <f>+[60]FSS!ER7</f>
        <v>0</v>
      </c>
      <c r="EY20" s="518">
        <f t="shared" si="10"/>
        <v>0</v>
      </c>
      <c r="EZ20" s="519"/>
      <c r="FA20" s="518">
        <f>+[60]FSS!ES7</f>
        <v>0</v>
      </c>
      <c r="FB20" s="518">
        <f>+[60]FSS!ET7</f>
        <v>0</v>
      </c>
      <c r="FC20" s="518">
        <f>+[60]FSS!EU7</f>
        <v>0</v>
      </c>
      <c r="FD20" s="518">
        <f>+[60]FSS!EV7</f>
        <v>0</v>
      </c>
      <c r="FE20" s="518">
        <f>+[60]FSS!EW7</f>
        <v>0</v>
      </c>
      <c r="FF20" s="518">
        <f>+[60]FSS!EX7</f>
        <v>0</v>
      </c>
      <c r="FG20" s="518">
        <f>+[60]FSS!EY7</f>
        <v>0</v>
      </c>
      <c r="FH20" s="518">
        <f>+[60]FSS!EZ7</f>
        <v>0</v>
      </c>
      <c r="FI20" s="518">
        <f>+[60]FSS!FA7</f>
        <v>0</v>
      </c>
      <c r="FJ20" s="518">
        <f>+[60]FSS!FB7</f>
        <v>0</v>
      </c>
      <c r="FK20" s="518">
        <f>+[60]FSS!FC7</f>
        <v>0</v>
      </c>
      <c r="FL20" s="518">
        <f>+[60]FSS!FD7</f>
        <v>0</v>
      </c>
      <c r="FM20" s="518">
        <f t="shared" si="11"/>
        <v>0</v>
      </c>
    </row>
    <row r="21" spans="2:169" ht="15.75" hidden="1" x14ac:dyDescent="0.25">
      <c r="B21" s="696" t="s">
        <v>33</v>
      </c>
      <c r="C21" s="518">
        <f>+[60]FSS!Q8</f>
        <v>0</v>
      </c>
      <c r="D21" s="518">
        <f>+[60]FSS!R8</f>
        <v>0</v>
      </c>
      <c r="E21" s="518">
        <f>+[60]FSS!S8</f>
        <v>0</v>
      </c>
      <c r="F21" s="518">
        <f>+[60]FSS!T8</f>
        <v>0</v>
      </c>
      <c r="G21" s="518">
        <f>+[60]FSS!U8</f>
        <v>0</v>
      </c>
      <c r="H21" s="518">
        <f>+[60]FSS!V8</f>
        <v>0</v>
      </c>
      <c r="I21" s="518">
        <f>+[60]FSS!W8</f>
        <v>0</v>
      </c>
      <c r="J21" s="518">
        <f>+[60]FSS!X8</f>
        <v>0</v>
      </c>
      <c r="K21" s="518">
        <f>+[60]FSS!Y8</f>
        <v>0</v>
      </c>
      <c r="L21" s="518">
        <f>+[60]FSS!Z8</f>
        <v>0</v>
      </c>
      <c r="M21" s="518">
        <f>+[60]FSS!AA8</f>
        <v>0</v>
      </c>
      <c r="N21" s="518">
        <f>+[60]FSS!AB8</f>
        <v>0</v>
      </c>
      <c r="O21" s="518">
        <f t="shared" si="0"/>
        <v>0</v>
      </c>
      <c r="P21" s="519"/>
      <c r="Q21" s="518">
        <f>+[60]FSS!AC8</f>
        <v>0</v>
      </c>
      <c r="R21" s="518">
        <f>+[60]FSS!AD8</f>
        <v>0</v>
      </c>
      <c r="S21" s="518">
        <f>+[60]FSS!AE8</f>
        <v>0</v>
      </c>
      <c r="T21" s="518">
        <f>+[60]FSS!AF8</f>
        <v>0</v>
      </c>
      <c r="U21" s="518">
        <f>+[60]FSS!AG8</f>
        <v>0</v>
      </c>
      <c r="V21" s="518">
        <f>+[60]FSS!AH8</f>
        <v>0</v>
      </c>
      <c r="W21" s="518">
        <f>+[60]FSS!AI8</f>
        <v>0</v>
      </c>
      <c r="X21" s="518">
        <f>+[60]FSS!AJ8</f>
        <v>0</v>
      </c>
      <c r="Y21" s="518">
        <f>+[60]FSS!AK8</f>
        <v>0</v>
      </c>
      <c r="Z21" s="518">
        <f>+[60]FSS!AL8</f>
        <v>0</v>
      </c>
      <c r="AA21" s="518">
        <f>+[60]FSS!AM8</f>
        <v>0</v>
      </c>
      <c r="AB21" s="518">
        <f>+[60]FSS!AN8</f>
        <v>0</v>
      </c>
      <c r="AC21" s="518">
        <f t="shared" si="1"/>
        <v>0</v>
      </c>
      <c r="AD21" s="519"/>
      <c r="AE21" s="518">
        <f>+[60]FSS!AO8</f>
        <v>0</v>
      </c>
      <c r="AF21" s="518">
        <f>+[60]FSS!AP8</f>
        <v>0</v>
      </c>
      <c r="AG21" s="518">
        <f>+[60]FSS!AQ8</f>
        <v>0</v>
      </c>
      <c r="AH21" s="518">
        <f>+[60]FSS!AR8</f>
        <v>0</v>
      </c>
      <c r="AI21" s="518">
        <f>+[60]FSS!AS8</f>
        <v>0</v>
      </c>
      <c r="AJ21" s="518">
        <f>+[60]FSS!AT8</f>
        <v>0</v>
      </c>
      <c r="AK21" s="518">
        <f>+[60]FSS!AU8</f>
        <v>0</v>
      </c>
      <c r="AL21" s="518">
        <f>+[60]FSS!AV8</f>
        <v>0</v>
      </c>
      <c r="AM21" s="518">
        <f>+[60]FSS!AW8</f>
        <v>0</v>
      </c>
      <c r="AN21" s="518">
        <f>+[60]FSS!AX8</f>
        <v>0</v>
      </c>
      <c r="AO21" s="518">
        <f>+[60]FSS!AY8</f>
        <v>0</v>
      </c>
      <c r="AP21" s="518">
        <f>+[60]FSS!AZ8</f>
        <v>0</v>
      </c>
      <c r="AQ21" s="518">
        <f t="shared" si="2"/>
        <v>0</v>
      </c>
      <c r="AR21" s="519"/>
      <c r="AS21" s="518">
        <f>+[60]FSS!BA8</f>
        <v>0</v>
      </c>
      <c r="AT21" s="518">
        <f>+[60]FSS!BB8</f>
        <v>0</v>
      </c>
      <c r="AU21" s="518">
        <f>+[60]FSS!BC8</f>
        <v>0</v>
      </c>
      <c r="AV21" s="518">
        <f>+[60]FSS!BD8</f>
        <v>0</v>
      </c>
      <c r="AW21" s="518">
        <f>+[60]FSS!BE8</f>
        <v>0</v>
      </c>
      <c r="AX21" s="518">
        <f>+[60]FSS!BF8</f>
        <v>0</v>
      </c>
      <c r="AY21" s="518">
        <f>+[60]FSS!BG8</f>
        <v>0</v>
      </c>
      <c r="AZ21" s="518">
        <f>+[60]FSS!BH8</f>
        <v>0</v>
      </c>
      <c r="BA21" s="518">
        <f>+[60]FSS!BI8</f>
        <v>0</v>
      </c>
      <c r="BB21" s="518">
        <f>+[60]FSS!BJ8</f>
        <v>0</v>
      </c>
      <c r="BC21" s="518">
        <f>+[60]FSS!BK8</f>
        <v>0</v>
      </c>
      <c r="BD21" s="518">
        <f>+[60]FSS!BL8</f>
        <v>0</v>
      </c>
      <c r="BE21" s="518">
        <f t="shared" si="3"/>
        <v>0</v>
      </c>
      <c r="BF21" s="519"/>
      <c r="BG21" s="518">
        <f>+[60]FSS!BM8</f>
        <v>0</v>
      </c>
      <c r="BH21" s="518">
        <f>+[60]FSS!BN8</f>
        <v>0</v>
      </c>
      <c r="BI21" s="518">
        <f>+[60]FSS!BO8</f>
        <v>0</v>
      </c>
      <c r="BJ21" s="518">
        <f>+[60]FSS!BP8</f>
        <v>0</v>
      </c>
      <c r="BK21" s="518">
        <f>+[60]FSS!BQ8</f>
        <v>0</v>
      </c>
      <c r="BL21" s="518">
        <f>+[60]FSS!BR8</f>
        <v>0</v>
      </c>
      <c r="BM21" s="518">
        <f>+[60]FSS!BS8</f>
        <v>0</v>
      </c>
      <c r="BN21" s="518">
        <f>+[60]FSS!BT8</f>
        <v>0</v>
      </c>
      <c r="BO21" s="518">
        <f>+[60]FSS!BU8</f>
        <v>0</v>
      </c>
      <c r="BP21" s="518">
        <f>+[60]FSS!BV8</f>
        <v>0</v>
      </c>
      <c r="BQ21" s="518">
        <f>+[60]FSS!BW8</f>
        <v>0</v>
      </c>
      <c r="BR21" s="518">
        <f>+[60]FSS!BX8</f>
        <v>0</v>
      </c>
      <c r="BS21" s="518">
        <f t="shared" si="4"/>
        <v>0</v>
      </c>
      <c r="BT21" s="519"/>
      <c r="BU21" s="518">
        <f>+[60]FSS!BY8</f>
        <v>0</v>
      </c>
      <c r="BV21" s="518">
        <f>+[60]FSS!BZ8</f>
        <v>0</v>
      </c>
      <c r="BW21" s="518">
        <f>+[60]FSS!CA8</f>
        <v>0</v>
      </c>
      <c r="BX21" s="518">
        <f>+[60]FSS!CB8</f>
        <v>0</v>
      </c>
      <c r="BY21" s="518">
        <f>+[60]FSS!CC8</f>
        <v>0</v>
      </c>
      <c r="BZ21" s="518">
        <f>+[60]FSS!CD8</f>
        <v>0</v>
      </c>
      <c r="CA21" s="518">
        <f>+[60]FSS!CE8</f>
        <v>0</v>
      </c>
      <c r="CB21" s="518">
        <f>+[60]FSS!CF8</f>
        <v>0</v>
      </c>
      <c r="CC21" s="518">
        <f>+[60]FSS!CG8</f>
        <v>0</v>
      </c>
      <c r="CD21" s="518">
        <f>+[60]FSS!CH8</f>
        <v>0</v>
      </c>
      <c r="CE21" s="518">
        <f>+[60]FSS!CI8</f>
        <v>0</v>
      </c>
      <c r="CF21" s="518">
        <f>+[60]FSS!CJ8</f>
        <v>0</v>
      </c>
      <c r="CG21" s="518">
        <f t="shared" si="5"/>
        <v>0</v>
      </c>
      <c r="CH21" s="519"/>
      <c r="CI21" s="518">
        <f>+[60]FSS!CK8</f>
        <v>0</v>
      </c>
      <c r="CJ21" s="518">
        <f>+[60]FSS!CL8</f>
        <v>0</v>
      </c>
      <c r="CK21" s="518">
        <f>+[60]FSS!CM8</f>
        <v>0</v>
      </c>
      <c r="CL21" s="518">
        <f>+[60]FSS!CN8</f>
        <v>0</v>
      </c>
      <c r="CM21" s="518">
        <f>+[60]FSS!CO8</f>
        <v>0</v>
      </c>
      <c r="CN21" s="518">
        <f>+[60]FSS!CP8</f>
        <v>0</v>
      </c>
      <c r="CO21" s="518">
        <f>+[60]FSS!CQ8</f>
        <v>0</v>
      </c>
      <c r="CP21" s="518">
        <f>+[60]FSS!CR8</f>
        <v>0</v>
      </c>
      <c r="CQ21" s="518">
        <f>+[60]FSS!CS8</f>
        <v>0</v>
      </c>
      <c r="CR21" s="518">
        <f>+[60]FSS!CT8</f>
        <v>0</v>
      </c>
      <c r="CS21" s="518">
        <f>+[60]FSS!CU8</f>
        <v>0</v>
      </c>
      <c r="CT21" s="518">
        <f>+[60]FSS!CV8</f>
        <v>0</v>
      </c>
      <c r="CU21" s="518">
        <f t="shared" si="6"/>
        <v>0</v>
      </c>
      <c r="CV21" s="519"/>
      <c r="CW21" s="518">
        <f>+[60]FSS!CW8</f>
        <v>0</v>
      </c>
      <c r="CX21" s="518">
        <f>+[60]FSS!CX8</f>
        <v>0</v>
      </c>
      <c r="CY21" s="518">
        <f>+[60]FSS!CY8</f>
        <v>0</v>
      </c>
      <c r="CZ21" s="518">
        <f>+[60]FSS!CZ8</f>
        <v>0</v>
      </c>
      <c r="DA21" s="518">
        <f>+[60]FSS!DA8</f>
        <v>0</v>
      </c>
      <c r="DB21" s="518">
        <f>+[60]FSS!DB8</f>
        <v>0</v>
      </c>
      <c r="DC21" s="518">
        <f>+[60]FSS!DC8</f>
        <v>0</v>
      </c>
      <c r="DD21" s="518">
        <f>+[60]FSS!DD8</f>
        <v>0</v>
      </c>
      <c r="DE21" s="518">
        <f>+[60]FSS!DE8</f>
        <v>0</v>
      </c>
      <c r="DF21" s="518">
        <f>+[60]FSS!DF8</f>
        <v>0</v>
      </c>
      <c r="DG21" s="518">
        <f>+[60]FSS!DG8</f>
        <v>0</v>
      </c>
      <c r="DH21" s="518">
        <f>+[60]FSS!DH8</f>
        <v>0</v>
      </c>
      <c r="DI21" s="518">
        <f t="shared" si="7"/>
        <v>0</v>
      </c>
      <c r="DJ21" s="519"/>
      <c r="DK21" s="518">
        <f>+[60]FSS!DI8</f>
        <v>0</v>
      </c>
      <c r="DL21" s="518">
        <f>+[60]FSS!DJ8</f>
        <v>0</v>
      </c>
      <c r="DM21" s="518">
        <f>+[60]FSS!DK8</f>
        <v>0</v>
      </c>
      <c r="DN21" s="518">
        <f>+[60]FSS!DL8</f>
        <v>0</v>
      </c>
      <c r="DO21" s="518">
        <f>+[60]FSS!DM8</f>
        <v>0</v>
      </c>
      <c r="DP21" s="518">
        <f>+[60]FSS!DN8</f>
        <v>0</v>
      </c>
      <c r="DQ21" s="518">
        <f>+[60]FSS!DO8</f>
        <v>0</v>
      </c>
      <c r="DR21" s="518">
        <f>+[60]FSS!DP8</f>
        <v>0</v>
      </c>
      <c r="DS21" s="518">
        <f>+[60]FSS!DQ8</f>
        <v>0</v>
      </c>
      <c r="DT21" s="518">
        <f>+[60]FSS!DR8</f>
        <v>0</v>
      </c>
      <c r="DU21" s="518">
        <f>+[60]FSS!DS8</f>
        <v>0</v>
      </c>
      <c r="DV21" s="518">
        <f>+[60]FSS!DT8</f>
        <v>0</v>
      </c>
      <c r="DW21" s="518">
        <f t="shared" si="8"/>
        <v>0</v>
      </c>
      <c r="DX21" s="519"/>
      <c r="DY21" s="518">
        <f>+[60]FSS!DU8</f>
        <v>0</v>
      </c>
      <c r="DZ21" s="518">
        <f>+[60]FSS!DV8</f>
        <v>0</v>
      </c>
      <c r="EA21" s="518">
        <f>+[60]FSS!DW8</f>
        <v>0</v>
      </c>
      <c r="EB21" s="518">
        <f>+[60]FSS!DX8</f>
        <v>0</v>
      </c>
      <c r="EC21" s="518">
        <f>+[60]FSS!DY8</f>
        <v>0</v>
      </c>
      <c r="ED21" s="518">
        <f>+[60]FSS!DZ8</f>
        <v>0</v>
      </c>
      <c r="EE21" s="518">
        <f>+[60]FSS!EA8</f>
        <v>0</v>
      </c>
      <c r="EF21" s="518">
        <f>+[60]FSS!EB8</f>
        <v>0</v>
      </c>
      <c r="EG21" s="518">
        <f>+[60]FSS!EC8</f>
        <v>0</v>
      </c>
      <c r="EH21" s="518">
        <f>+[60]FSS!ED8</f>
        <v>0</v>
      </c>
      <c r="EI21" s="518">
        <f>+[60]FSS!EE8</f>
        <v>0</v>
      </c>
      <c r="EJ21" s="518">
        <f>+[60]FSS!EF8</f>
        <v>0</v>
      </c>
      <c r="EK21" s="518">
        <f t="shared" si="9"/>
        <v>0</v>
      </c>
      <c r="EL21" s="519"/>
      <c r="EM21" s="518">
        <f>+[60]FSS!EG8</f>
        <v>0</v>
      </c>
      <c r="EN21" s="518">
        <f>+[60]FSS!EH8</f>
        <v>0</v>
      </c>
      <c r="EO21" s="518">
        <f>+[60]FSS!EI8</f>
        <v>0</v>
      </c>
      <c r="EP21" s="518">
        <f>+[60]FSS!EJ8</f>
        <v>0</v>
      </c>
      <c r="EQ21" s="518">
        <f>+[60]FSS!EK8</f>
        <v>0</v>
      </c>
      <c r="ER21" s="518">
        <f>+[60]FSS!EL8</f>
        <v>0</v>
      </c>
      <c r="ES21" s="518">
        <f>+[60]FSS!EM8</f>
        <v>0</v>
      </c>
      <c r="ET21" s="518">
        <f>+[60]FSS!EN8</f>
        <v>0</v>
      </c>
      <c r="EU21" s="518">
        <f>+[60]FSS!EO8</f>
        <v>0</v>
      </c>
      <c r="EV21" s="518">
        <f>+[60]FSS!EP8</f>
        <v>0</v>
      </c>
      <c r="EW21" s="518">
        <f>+[60]FSS!EQ8</f>
        <v>0</v>
      </c>
      <c r="EX21" s="518">
        <f>+[60]FSS!ER8</f>
        <v>0</v>
      </c>
      <c r="EY21" s="518">
        <f t="shared" si="10"/>
        <v>0</v>
      </c>
      <c r="EZ21" s="519"/>
      <c r="FA21" s="518">
        <f>+[60]FSS!ES8</f>
        <v>0</v>
      </c>
      <c r="FB21" s="518">
        <f>+[60]FSS!ET8</f>
        <v>0</v>
      </c>
      <c r="FC21" s="518">
        <f>+[60]FSS!EU8</f>
        <v>0</v>
      </c>
      <c r="FD21" s="518">
        <f>+[60]FSS!EV8</f>
        <v>0</v>
      </c>
      <c r="FE21" s="518">
        <f>+[60]FSS!EW8</f>
        <v>0</v>
      </c>
      <c r="FF21" s="518">
        <f>+[60]FSS!EX8</f>
        <v>0</v>
      </c>
      <c r="FG21" s="518">
        <f>+[60]FSS!EY8</f>
        <v>0</v>
      </c>
      <c r="FH21" s="518">
        <f>+[60]FSS!EZ8</f>
        <v>0</v>
      </c>
      <c r="FI21" s="518">
        <f>+[60]FSS!FA8</f>
        <v>0</v>
      </c>
      <c r="FJ21" s="518">
        <f>+[60]FSS!FB8</f>
        <v>0</v>
      </c>
      <c r="FK21" s="518">
        <f>+[60]FSS!FC8</f>
        <v>0</v>
      </c>
      <c r="FL21" s="518">
        <f>+[60]FSS!FD8</f>
        <v>0</v>
      </c>
      <c r="FM21" s="518">
        <f t="shared" si="11"/>
        <v>0</v>
      </c>
    </row>
    <row r="22" spans="2:169" ht="15.75" hidden="1" x14ac:dyDescent="0.25">
      <c r="B22" s="696" t="s">
        <v>34</v>
      </c>
      <c r="C22" s="518">
        <f>+[60]FSS!Q9</f>
        <v>0</v>
      </c>
      <c r="D22" s="518">
        <f>+[60]FSS!R9</f>
        <v>0</v>
      </c>
      <c r="E22" s="518">
        <f>+[60]FSS!S9</f>
        <v>0</v>
      </c>
      <c r="F22" s="518">
        <f>+[60]FSS!T9</f>
        <v>0</v>
      </c>
      <c r="G22" s="518">
        <f>+[60]FSS!U9</f>
        <v>0</v>
      </c>
      <c r="H22" s="518">
        <f>+[60]FSS!V9</f>
        <v>0</v>
      </c>
      <c r="I22" s="518">
        <f>+[60]FSS!W9</f>
        <v>0</v>
      </c>
      <c r="J22" s="518">
        <f>+[60]FSS!X9</f>
        <v>0</v>
      </c>
      <c r="K22" s="518">
        <f>+[60]FSS!Y9</f>
        <v>0</v>
      </c>
      <c r="L22" s="518">
        <f>+[60]FSS!Z9</f>
        <v>0</v>
      </c>
      <c r="M22" s="518">
        <f>+[60]FSS!AA9</f>
        <v>0</v>
      </c>
      <c r="N22" s="518">
        <f>+[60]FSS!AB9</f>
        <v>0</v>
      </c>
      <c r="O22" s="518">
        <f t="shared" si="0"/>
        <v>0</v>
      </c>
      <c r="P22" s="519"/>
      <c r="Q22" s="518">
        <f>+[60]FSS!AC9</f>
        <v>0</v>
      </c>
      <c r="R22" s="518">
        <f>+[60]FSS!AD9</f>
        <v>0</v>
      </c>
      <c r="S22" s="518">
        <f>+[60]FSS!AE9</f>
        <v>0</v>
      </c>
      <c r="T22" s="518">
        <f>+[60]FSS!AF9</f>
        <v>0</v>
      </c>
      <c r="U22" s="518">
        <f>+[60]FSS!AG9</f>
        <v>0</v>
      </c>
      <c r="V22" s="518">
        <f>+[60]FSS!AH9</f>
        <v>0</v>
      </c>
      <c r="W22" s="518">
        <f>+[60]FSS!AI9</f>
        <v>0</v>
      </c>
      <c r="X22" s="518">
        <f>+[60]FSS!AJ9</f>
        <v>0</v>
      </c>
      <c r="Y22" s="518">
        <f>+[60]FSS!AK9</f>
        <v>0</v>
      </c>
      <c r="Z22" s="518">
        <f>+[60]FSS!AL9</f>
        <v>0</v>
      </c>
      <c r="AA22" s="518">
        <f>+[60]FSS!AM9</f>
        <v>0</v>
      </c>
      <c r="AB22" s="518">
        <f>+[60]FSS!AN9</f>
        <v>0</v>
      </c>
      <c r="AC22" s="518">
        <f t="shared" si="1"/>
        <v>0</v>
      </c>
      <c r="AD22" s="519"/>
      <c r="AE22" s="518">
        <f>+[60]FSS!AO9</f>
        <v>0</v>
      </c>
      <c r="AF22" s="518">
        <f>+[60]FSS!AP9</f>
        <v>0</v>
      </c>
      <c r="AG22" s="518">
        <f>+[60]FSS!AQ9</f>
        <v>0</v>
      </c>
      <c r="AH22" s="518">
        <f>+[60]FSS!AR9</f>
        <v>0</v>
      </c>
      <c r="AI22" s="518">
        <f>+[60]FSS!AS9</f>
        <v>0</v>
      </c>
      <c r="AJ22" s="518">
        <f>+[60]FSS!AT9</f>
        <v>0</v>
      </c>
      <c r="AK22" s="518">
        <f>+[60]FSS!AU9</f>
        <v>0</v>
      </c>
      <c r="AL22" s="518">
        <f>+[60]FSS!AV9</f>
        <v>0</v>
      </c>
      <c r="AM22" s="518">
        <f>+[60]FSS!AW9</f>
        <v>0</v>
      </c>
      <c r="AN22" s="518">
        <f>+[60]FSS!AX9</f>
        <v>0</v>
      </c>
      <c r="AO22" s="518">
        <f>+[60]FSS!AY9</f>
        <v>0</v>
      </c>
      <c r="AP22" s="518">
        <f>+[60]FSS!AZ9</f>
        <v>0</v>
      </c>
      <c r="AQ22" s="518">
        <f t="shared" si="2"/>
        <v>0</v>
      </c>
      <c r="AR22" s="519"/>
      <c r="AS22" s="518">
        <f>+[60]FSS!BA9</f>
        <v>0</v>
      </c>
      <c r="AT22" s="518">
        <f>+[60]FSS!BB9</f>
        <v>0</v>
      </c>
      <c r="AU22" s="518">
        <f>+[60]FSS!BC9</f>
        <v>0</v>
      </c>
      <c r="AV22" s="518">
        <f>+[60]FSS!BD9</f>
        <v>0</v>
      </c>
      <c r="AW22" s="518">
        <f>+[60]FSS!BE9</f>
        <v>0</v>
      </c>
      <c r="AX22" s="518">
        <f>+[60]FSS!BF9</f>
        <v>0</v>
      </c>
      <c r="AY22" s="518">
        <f>+[60]FSS!BG9</f>
        <v>0</v>
      </c>
      <c r="AZ22" s="518">
        <f>+[60]FSS!BH9</f>
        <v>0</v>
      </c>
      <c r="BA22" s="518">
        <f>+[60]FSS!BI9</f>
        <v>0</v>
      </c>
      <c r="BB22" s="518">
        <f>+[60]FSS!BJ9</f>
        <v>0</v>
      </c>
      <c r="BC22" s="518">
        <f>+[60]FSS!BK9</f>
        <v>0</v>
      </c>
      <c r="BD22" s="518">
        <f>+[60]FSS!BL9</f>
        <v>0</v>
      </c>
      <c r="BE22" s="518">
        <f t="shared" si="3"/>
        <v>0</v>
      </c>
      <c r="BF22" s="519"/>
      <c r="BG22" s="518">
        <f>+[60]FSS!BM9</f>
        <v>0</v>
      </c>
      <c r="BH22" s="518">
        <f>+[60]FSS!BN9</f>
        <v>0</v>
      </c>
      <c r="BI22" s="518">
        <f>+[60]FSS!BO9</f>
        <v>0</v>
      </c>
      <c r="BJ22" s="518">
        <f>+[60]FSS!BP9</f>
        <v>0</v>
      </c>
      <c r="BK22" s="518">
        <f>+[60]FSS!BQ9</f>
        <v>0</v>
      </c>
      <c r="BL22" s="518">
        <f>+[60]FSS!BR9</f>
        <v>0</v>
      </c>
      <c r="BM22" s="518">
        <f>+[60]FSS!BS9</f>
        <v>0</v>
      </c>
      <c r="BN22" s="518">
        <f>+[60]FSS!BT9</f>
        <v>0</v>
      </c>
      <c r="BO22" s="518">
        <f>+[60]FSS!BU9</f>
        <v>0</v>
      </c>
      <c r="BP22" s="518">
        <f>+[60]FSS!BV9</f>
        <v>0</v>
      </c>
      <c r="BQ22" s="518">
        <f>+[60]FSS!BW9</f>
        <v>0</v>
      </c>
      <c r="BR22" s="518">
        <f>+[60]FSS!BX9</f>
        <v>0</v>
      </c>
      <c r="BS22" s="518">
        <f t="shared" si="4"/>
        <v>0</v>
      </c>
      <c r="BT22" s="519"/>
      <c r="BU22" s="518">
        <f>+[60]FSS!BY9</f>
        <v>0</v>
      </c>
      <c r="BV22" s="518">
        <f>+[60]FSS!BZ9</f>
        <v>0</v>
      </c>
      <c r="BW22" s="518">
        <f>+[60]FSS!CA9</f>
        <v>0</v>
      </c>
      <c r="BX22" s="518">
        <f>+[60]FSS!CB9</f>
        <v>0</v>
      </c>
      <c r="BY22" s="518">
        <f>+[60]FSS!CC9</f>
        <v>0</v>
      </c>
      <c r="BZ22" s="518">
        <f>+[60]FSS!CD9</f>
        <v>0</v>
      </c>
      <c r="CA22" s="518">
        <f>+[60]FSS!CE9</f>
        <v>0</v>
      </c>
      <c r="CB22" s="518">
        <f>+[60]FSS!CF9</f>
        <v>0</v>
      </c>
      <c r="CC22" s="518">
        <f>+[60]FSS!CG9</f>
        <v>0</v>
      </c>
      <c r="CD22" s="518">
        <f>+[60]FSS!CH9</f>
        <v>0</v>
      </c>
      <c r="CE22" s="518">
        <f>+[60]FSS!CI9</f>
        <v>0</v>
      </c>
      <c r="CF22" s="518">
        <f>+[60]FSS!CJ9</f>
        <v>0</v>
      </c>
      <c r="CG22" s="518">
        <f t="shared" si="5"/>
        <v>0</v>
      </c>
      <c r="CH22" s="519"/>
      <c r="CI22" s="518">
        <f>+[60]FSS!CK9</f>
        <v>0</v>
      </c>
      <c r="CJ22" s="518">
        <f>+[60]FSS!CL9</f>
        <v>0</v>
      </c>
      <c r="CK22" s="518">
        <f>+[60]FSS!CM9</f>
        <v>0</v>
      </c>
      <c r="CL22" s="518">
        <f>+[60]FSS!CN9</f>
        <v>0</v>
      </c>
      <c r="CM22" s="518">
        <f>+[60]FSS!CO9</f>
        <v>0</v>
      </c>
      <c r="CN22" s="518">
        <f>+[60]FSS!CP9</f>
        <v>0</v>
      </c>
      <c r="CO22" s="518">
        <f>+[60]FSS!CQ9</f>
        <v>0</v>
      </c>
      <c r="CP22" s="518">
        <f>+[60]FSS!CR9</f>
        <v>0</v>
      </c>
      <c r="CQ22" s="518">
        <f>+[60]FSS!CS9</f>
        <v>0</v>
      </c>
      <c r="CR22" s="518">
        <f>+[60]FSS!CT9</f>
        <v>0</v>
      </c>
      <c r="CS22" s="518">
        <f>+[60]FSS!CU9</f>
        <v>0</v>
      </c>
      <c r="CT22" s="518">
        <f>+[60]FSS!CV9</f>
        <v>0</v>
      </c>
      <c r="CU22" s="518">
        <f t="shared" si="6"/>
        <v>0</v>
      </c>
      <c r="CV22" s="519"/>
      <c r="CW22" s="518">
        <f>+[60]FSS!CW9</f>
        <v>0</v>
      </c>
      <c r="CX22" s="518">
        <f>+[60]FSS!CX9</f>
        <v>0</v>
      </c>
      <c r="CY22" s="518">
        <f>+[60]FSS!CY9</f>
        <v>0</v>
      </c>
      <c r="CZ22" s="518">
        <f>+[60]FSS!CZ9</f>
        <v>0</v>
      </c>
      <c r="DA22" s="518">
        <f>+[60]FSS!DA9</f>
        <v>0</v>
      </c>
      <c r="DB22" s="518">
        <f>+[60]FSS!DB9</f>
        <v>0</v>
      </c>
      <c r="DC22" s="518">
        <f>+[60]FSS!DC9</f>
        <v>0</v>
      </c>
      <c r="DD22" s="518">
        <f>+[60]FSS!DD9</f>
        <v>0</v>
      </c>
      <c r="DE22" s="518">
        <f>+[60]FSS!DE9</f>
        <v>0</v>
      </c>
      <c r="DF22" s="518">
        <f>+[60]FSS!DF9</f>
        <v>0</v>
      </c>
      <c r="DG22" s="518">
        <f>+[60]FSS!DG9</f>
        <v>0</v>
      </c>
      <c r="DH22" s="518">
        <f>+[60]FSS!DH9</f>
        <v>0</v>
      </c>
      <c r="DI22" s="518">
        <f t="shared" si="7"/>
        <v>0</v>
      </c>
      <c r="DJ22" s="519"/>
      <c r="DK22" s="518">
        <f>+[60]FSS!DI9</f>
        <v>0</v>
      </c>
      <c r="DL22" s="518">
        <f>+[60]FSS!DJ9</f>
        <v>0</v>
      </c>
      <c r="DM22" s="518">
        <f>+[60]FSS!DK9</f>
        <v>0</v>
      </c>
      <c r="DN22" s="518">
        <f>+[60]FSS!DL9</f>
        <v>0</v>
      </c>
      <c r="DO22" s="518">
        <f>+[60]FSS!DM9</f>
        <v>0</v>
      </c>
      <c r="DP22" s="518">
        <f>+[60]FSS!DN9</f>
        <v>0</v>
      </c>
      <c r="DQ22" s="518">
        <f>+[60]FSS!DO9</f>
        <v>0</v>
      </c>
      <c r="DR22" s="518">
        <f>+[60]FSS!DP9</f>
        <v>0</v>
      </c>
      <c r="DS22" s="518">
        <f>+[60]FSS!DQ9</f>
        <v>0</v>
      </c>
      <c r="DT22" s="518">
        <f>+[60]FSS!DR9</f>
        <v>0</v>
      </c>
      <c r="DU22" s="518">
        <f>+[60]FSS!DS9</f>
        <v>0</v>
      </c>
      <c r="DV22" s="518">
        <f>+[60]FSS!DT9</f>
        <v>0</v>
      </c>
      <c r="DW22" s="518">
        <f t="shared" si="8"/>
        <v>0</v>
      </c>
      <c r="DX22" s="519"/>
      <c r="DY22" s="518">
        <f>+[60]FSS!DU9</f>
        <v>0</v>
      </c>
      <c r="DZ22" s="518">
        <f>+[60]FSS!DV9</f>
        <v>0</v>
      </c>
      <c r="EA22" s="518">
        <f>+[60]FSS!DW9</f>
        <v>0</v>
      </c>
      <c r="EB22" s="518">
        <f>+[60]FSS!DX9</f>
        <v>0</v>
      </c>
      <c r="EC22" s="518">
        <f>+[60]FSS!DY9</f>
        <v>0</v>
      </c>
      <c r="ED22" s="518">
        <f>+[60]FSS!DZ9</f>
        <v>0</v>
      </c>
      <c r="EE22" s="518">
        <f>+[60]FSS!EA9</f>
        <v>0</v>
      </c>
      <c r="EF22" s="518">
        <f>+[60]FSS!EB9</f>
        <v>0</v>
      </c>
      <c r="EG22" s="518">
        <f>+[60]FSS!EC9</f>
        <v>0</v>
      </c>
      <c r="EH22" s="518">
        <f>+[60]FSS!ED9</f>
        <v>0</v>
      </c>
      <c r="EI22" s="518">
        <f>+[60]FSS!EE9</f>
        <v>0</v>
      </c>
      <c r="EJ22" s="518">
        <f>+[60]FSS!EF9</f>
        <v>0</v>
      </c>
      <c r="EK22" s="518">
        <f t="shared" si="9"/>
        <v>0</v>
      </c>
      <c r="EL22" s="519"/>
      <c r="EM22" s="518">
        <f>+[60]FSS!EG9</f>
        <v>0</v>
      </c>
      <c r="EN22" s="518">
        <f>+[60]FSS!EH9</f>
        <v>0</v>
      </c>
      <c r="EO22" s="518">
        <f>+[60]FSS!EI9</f>
        <v>0</v>
      </c>
      <c r="EP22" s="518">
        <f>+[60]FSS!EJ9</f>
        <v>0</v>
      </c>
      <c r="EQ22" s="518">
        <f>+[60]FSS!EK9</f>
        <v>0</v>
      </c>
      <c r="ER22" s="518">
        <f>+[60]FSS!EL9</f>
        <v>0</v>
      </c>
      <c r="ES22" s="518">
        <f>+[60]FSS!EM9</f>
        <v>0</v>
      </c>
      <c r="ET22" s="518">
        <f>+[60]FSS!EN9</f>
        <v>0</v>
      </c>
      <c r="EU22" s="518">
        <f>+[60]FSS!EO9</f>
        <v>0</v>
      </c>
      <c r="EV22" s="518">
        <f>+[60]FSS!EP9</f>
        <v>0</v>
      </c>
      <c r="EW22" s="518">
        <f>+[60]FSS!EQ9</f>
        <v>0</v>
      </c>
      <c r="EX22" s="518">
        <f>+[60]FSS!ER9</f>
        <v>0</v>
      </c>
      <c r="EY22" s="518">
        <f t="shared" si="10"/>
        <v>0</v>
      </c>
      <c r="EZ22" s="519"/>
      <c r="FA22" s="518">
        <f>+[60]FSS!ES9</f>
        <v>0</v>
      </c>
      <c r="FB22" s="518">
        <f>+[60]FSS!ET9</f>
        <v>0</v>
      </c>
      <c r="FC22" s="518">
        <f>+[60]FSS!EU9</f>
        <v>0</v>
      </c>
      <c r="FD22" s="518">
        <f>+[60]FSS!EV9</f>
        <v>0</v>
      </c>
      <c r="FE22" s="518">
        <f>+[60]FSS!EW9</f>
        <v>0</v>
      </c>
      <c r="FF22" s="518">
        <f>+[60]FSS!EX9</f>
        <v>0</v>
      </c>
      <c r="FG22" s="518">
        <f>+[60]FSS!EY9</f>
        <v>0</v>
      </c>
      <c r="FH22" s="518">
        <f>+[60]FSS!EZ9</f>
        <v>0</v>
      </c>
      <c r="FI22" s="518">
        <f>+[60]FSS!FA9</f>
        <v>0</v>
      </c>
      <c r="FJ22" s="518">
        <f>+[60]FSS!FB9</f>
        <v>0</v>
      </c>
      <c r="FK22" s="518">
        <f>+[60]FSS!FC9</f>
        <v>0</v>
      </c>
      <c r="FL22" s="518">
        <f>+[60]FSS!FD9</f>
        <v>0</v>
      </c>
      <c r="FM22" s="518">
        <f t="shared" si="11"/>
        <v>0</v>
      </c>
    </row>
    <row r="23" spans="2:169" ht="17.100000000000001" hidden="1" customHeight="1" x14ac:dyDescent="0.25">
      <c r="B23" s="696" t="s">
        <v>35</v>
      </c>
      <c r="C23" s="518">
        <f>+[60]FSS!Q10</f>
        <v>0</v>
      </c>
      <c r="D23" s="518">
        <f>+[60]FSS!R10</f>
        <v>0</v>
      </c>
      <c r="E23" s="518">
        <f>+[60]FSS!S10</f>
        <v>0</v>
      </c>
      <c r="F23" s="518">
        <f>+[60]FSS!T10</f>
        <v>0</v>
      </c>
      <c r="G23" s="518">
        <f>+[60]FSS!U10</f>
        <v>0</v>
      </c>
      <c r="H23" s="518">
        <f>+[60]FSS!V10</f>
        <v>0</v>
      </c>
      <c r="I23" s="518">
        <f>+[60]FSS!W10</f>
        <v>0</v>
      </c>
      <c r="J23" s="518">
        <f>+[60]FSS!X10</f>
        <v>0</v>
      </c>
      <c r="K23" s="518">
        <f>+[60]FSS!Y10</f>
        <v>0</v>
      </c>
      <c r="L23" s="518">
        <f>+[60]FSS!Z10</f>
        <v>0</v>
      </c>
      <c r="M23" s="518">
        <f>+[60]FSS!AA10</f>
        <v>0</v>
      </c>
      <c r="N23" s="518">
        <f>+[60]FSS!AB10</f>
        <v>0</v>
      </c>
      <c r="O23" s="518">
        <f t="shared" si="0"/>
        <v>0</v>
      </c>
      <c r="P23" s="519"/>
      <c r="Q23" s="518">
        <f>+[60]FSS!AC10</f>
        <v>0</v>
      </c>
      <c r="R23" s="518">
        <f>+[60]FSS!AD10</f>
        <v>0</v>
      </c>
      <c r="S23" s="518">
        <f>+[60]FSS!AE10</f>
        <v>0</v>
      </c>
      <c r="T23" s="518">
        <f>+[60]FSS!AF10</f>
        <v>0</v>
      </c>
      <c r="U23" s="518">
        <f>+[60]FSS!AG10</f>
        <v>0</v>
      </c>
      <c r="V23" s="518">
        <f>+[60]FSS!AH10</f>
        <v>0</v>
      </c>
      <c r="W23" s="518">
        <f>+[60]FSS!AI10</f>
        <v>0</v>
      </c>
      <c r="X23" s="518">
        <f>+[60]FSS!AJ10</f>
        <v>0</v>
      </c>
      <c r="Y23" s="518">
        <f>+[60]FSS!AK10</f>
        <v>0</v>
      </c>
      <c r="Z23" s="518">
        <f>+[60]FSS!AL10</f>
        <v>0</v>
      </c>
      <c r="AA23" s="518">
        <f>+[60]FSS!AM10</f>
        <v>0</v>
      </c>
      <c r="AB23" s="518">
        <f>+[60]FSS!AN10</f>
        <v>0</v>
      </c>
      <c r="AC23" s="518">
        <f t="shared" si="1"/>
        <v>0</v>
      </c>
      <c r="AD23" s="519"/>
      <c r="AE23" s="518">
        <f>+[60]FSS!AO10</f>
        <v>0</v>
      </c>
      <c r="AF23" s="518">
        <f>+[60]FSS!AP10</f>
        <v>0</v>
      </c>
      <c r="AG23" s="518">
        <f>+[60]FSS!AQ10</f>
        <v>0</v>
      </c>
      <c r="AH23" s="518">
        <f>+[60]FSS!AR10</f>
        <v>0</v>
      </c>
      <c r="AI23" s="518">
        <f>+[60]FSS!AS10</f>
        <v>0</v>
      </c>
      <c r="AJ23" s="518">
        <f>+[60]FSS!AT10</f>
        <v>0</v>
      </c>
      <c r="AK23" s="518">
        <f>+[60]FSS!AU10</f>
        <v>0</v>
      </c>
      <c r="AL23" s="518">
        <f>+[60]FSS!AV10</f>
        <v>0</v>
      </c>
      <c r="AM23" s="518">
        <f>+[60]FSS!AW10</f>
        <v>0</v>
      </c>
      <c r="AN23" s="518">
        <f>+[60]FSS!AX10</f>
        <v>0</v>
      </c>
      <c r="AO23" s="518">
        <f>+[60]FSS!AY10</f>
        <v>0</v>
      </c>
      <c r="AP23" s="518">
        <f>+[60]FSS!AZ10</f>
        <v>0</v>
      </c>
      <c r="AQ23" s="518">
        <f t="shared" si="2"/>
        <v>0</v>
      </c>
      <c r="AR23" s="519"/>
      <c r="AS23" s="518">
        <f>+[60]FSS!BA10</f>
        <v>0</v>
      </c>
      <c r="AT23" s="518">
        <f>+[60]FSS!BB10</f>
        <v>0</v>
      </c>
      <c r="AU23" s="518">
        <f>+[60]FSS!BC10</f>
        <v>0</v>
      </c>
      <c r="AV23" s="518">
        <f>+[60]FSS!BD10</f>
        <v>0</v>
      </c>
      <c r="AW23" s="518">
        <f>+[60]FSS!BE10</f>
        <v>0</v>
      </c>
      <c r="AX23" s="518">
        <f>+[60]FSS!BF10</f>
        <v>0</v>
      </c>
      <c r="AY23" s="518">
        <f>+[60]FSS!BG10</f>
        <v>0</v>
      </c>
      <c r="AZ23" s="518">
        <f>+[60]FSS!BH10</f>
        <v>0</v>
      </c>
      <c r="BA23" s="518">
        <f>+[60]FSS!BI10</f>
        <v>0</v>
      </c>
      <c r="BB23" s="518">
        <f>+[60]FSS!BJ10</f>
        <v>0</v>
      </c>
      <c r="BC23" s="518">
        <f>+[60]FSS!BK10</f>
        <v>0</v>
      </c>
      <c r="BD23" s="518">
        <f>+[60]FSS!BL10</f>
        <v>0</v>
      </c>
      <c r="BE23" s="518">
        <f t="shared" si="3"/>
        <v>0</v>
      </c>
      <c r="BF23" s="519"/>
      <c r="BG23" s="518">
        <f>+[60]FSS!BM10</f>
        <v>0</v>
      </c>
      <c r="BH23" s="518">
        <f>+[60]FSS!BN10</f>
        <v>0</v>
      </c>
      <c r="BI23" s="518">
        <f>+[60]FSS!BO10</f>
        <v>0</v>
      </c>
      <c r="BJ23" s="518">
        <f>+[60]FSS!BP10</f>
        <v>0</v>
      </c>
      <c r="BK23" s="518">
        <f>+[60]FSS!BQ10</f>
        <v>0</v>
      </c>
      <c r="BL23" s="518">
        <f>+[60]FSS!BR10</f>
        <v>0</v>
      </c>
      <c r="BM23" s="518">
        <f>+[60]FSS!BS10</f>
        <v>0</v>
      </c>
      <c r="BN23" s="518">
        <f>+[60]FSS!BT10</f>
        <v>0</v>
      </c>
      <c r="BO23" s="518">
        <f>+[60]FSS!BU10</f>
        <v>0</v>
      </c>
      <c r="BP23" s="518">
        <f>+[60]FSS!BV10</f>
        <v>0</v>
      </c>
      <c r="BQ23" s="518">
        <f>+[60]FSS!BW10</f>
        <v>0</v>
      </c>
      <c r="BR23" s="518">
        <f>+[60]FSS!BX10</f>
        <v>0</v>
      </c>
      <c r="BS23" s="518">
        <f t="shared" si="4"/>
        <v>0</v>
      </c>
      <c r="BT23" s="519"/>
      <c r="BU23" s="518">
        <f>+[60]FSS!BY10</f>
        <v>0</v>
      </c>
      <c r="BV23" s="518">
        <f>+[60]FSS!BZ10</f>
        <v>0</v>
      </c>
      <c r="BW23" s="518">
        <f>+[60]FSS!CA10</f>
        <v>0</v>
      </c>
      <c r="BX23" s="518">
        <f>+[60]FSS!CB10</f>
        <v>0</v>
      </c>
      <c r="BY23" s="518">
        <f>+[60]FSS!CC10</f>
        <v>0</v>
      </c>
      <c r="BZ23" s="518">
        <f>+[60]FSS!CD10</f>
        <v>0</v>
      </c>
      <c r="CA23" s="518">
        <f>+[60]FSS!CE10</f>
        <v>0</v>
      </c>
      <c r="CB23" s="518">
        <f>+[60]FSS!CF10</f>
        <v>0</v>
      </c>
      <c r="CC23" s="518">
        <f>+[60]FSS!CG10</f>
        <v>0</v>
      </c>
      <c r="CD23" s="518">
        <f>+[60]FSS!CH10</f>
        <v>0</v>
      </c>
      <c r="CE23" s="518">
        <f>+[60]FSS!CI10</f>
        <v>0</v>
      </c>
      <c r="CF23" s="518">
        <f>+[60]FSS!CJ10</f>
        <v>0</v>
      </c>
      <c r="CG23" s="518">
        <f t="shared" si="5"/>
        <v>0</v>
      </c>
      <c r="CH23" s="519"/>
      <c r="CI23" s="518">
        <f>+[60]FSS!CK10</f>
        <v>0</v>
      </c>
      <c r="CJ23" s="518">
        <f>+[60]FSS!CL10</f>
        <v>0</v>
      </c>
      <c r="CK23" s="518">
        <f>+[60]FSS!CM10</f>
        <v>0</v>
      </c>
      <c r="CL23" s="518">
        <f>+[60]FSS!CN10</f>
        <v>0</v>
      </c>
      <c r="CM23" s="518">
        <f>+[60]FSS!CO10</f>
        <v>0</v>
      </c>
      <c r="CN23" s="518">
        <f>+[60]FSS!CP10</f>
        <v>0</v>
      </c>
      <c r="CO23" s="518">
        <f>+[60]FSS!CQ10</f>
        <v>0</v>
      </c>
      <c r="CP23" s="518">
        <f>+[60]FSS!CR10</f>
        <v>0</v>
      </c>
      <c r="CQ23" s="518">
        <f>+[60]FSS!CS10</f>
        <v>0</v>
      </c>
      <c r="CR23" s="518">
        <f>+[60]FSS!CT10</f>
        <v>0</v>
      </c>
      <c r="CS23" s="518">
        <f>+[60]FSS!CU10</f>
        <v>0</v>
      </c>
      <c r="CT23" s="518">
        <f>+[60]FSS!CV10</f>
        <v>0</v>
      </c>
      <c r="CU23" s="518">
        <f t="shared" si="6"/>
        <v>0</v>
      </c>
      <c r="CV23" s="519"/>
      <c r="CW23" s="518">
        <f>+[60]FSS!CW10</f>
        <v>0</v>
      </c>
      <c r="CX23" s="518">
        <f>+[60]FSS!CX10</f>
        <v>0</v>
      </c>
      <c r="CY23" s="518">
        <f>+[60]FSS!CY10</f>
        <v>0</v>
      </c>
      <c r="CZ23" s="518">
        <f>+[60]FSS!CZ10</f>
        <v>0</v>
      </c>
      <c r="DA23" s="518">
        <f>+[60]FSS!DA10</f>
        <v>0</v>
      </c>
      <c r="DB23" s="518">
        <f>+[60]FSS!DB10</f>
        <v>0</v>
      </c>
      <c r="DC23" s="518">
        <f>+[60]FSS!DC10</f>
        <v>0</v>
      </c>
      <c r="DD23" s="518">
        <f>+[60]FSS!DD10</f>
        <v>0</v>
      </c>
      <c r="DE23" s="518">
        <f>+[60]FSS!DE10</f>
        <v>0</v>
      </c>
      <c r="DF23" s="518">
        <f>+[60]FSS!DF10</f>
        <v>0</v>
      </c>
      <c r="DG23" s="518">
        <f>+[60]FSS!DG10</f>
        <v>0</v>
      </c>
      <c r="DH23" s="518">
        <f>+[60]FSS!DH10</f>
        <v>0</v>
      </c>
      <c r="DI23" s="518">
        <f t="shared" si="7"/>
        <v>0</v>
      </c>
      <c r="DJ23" s="519"/>
      <c r="DK23" s="518">
        <f>+[60]FSS!DI10</f>
        <v>0</v>
      </c>
      <c r="DL23" s="518">
        <f>+[60]FSS!DJ10</f>
        <v>0</v>
      </c>
      <c r="DM23" s="518">
        <f>+[60]FSS!DK10</f>
        <v>0</v>
      </c>
      <c r="DN23" s="518">
        <f>+[60]FSS!DL10</f>
        <v>0</v>
      </c>
      <c r="DO23" s="518">
        <f>+[60]FSS!DM10</f>
        <v>0</v>
      </c>
      <c r="DP23" s="518">
        <f>+[60]FSS!DN10</f>
        <v>0</v>
      </c>
      <c r="DQ23" s="518">
        <f>+[60]FSS!DO10</f>
        <v>0</v>
      </c>
      <c r="DR23" s="518">
        <f>+[60]FSS!DP10</f>
        <v>0</v>
      </c>
      <c r="DS23" s="518">
        <f>+[60]FSS!DQ10</f>
        <v>0</v>
      </c>
      <c r="DT23" s="518">
        <f>+[60]FSS!DR10</f>
        <v>0</v>
      </c>
      <c r="DU23" s="518">
        <f>+[60]FSS!DS10</f>
        <v>0</v>
      </c>
      <c r="DV23" s="518">
        <f>+[60]FSS!DT10</f>
        <v>0</v>
      </c>
      <c r="DW23" s="518">
        <f t="shared" si="8"/>
        <v>0</v>
      </c>
      <c r="DX23" s="519"/>
      <c r="DY23" s="518">
        <f>+[60]FSS!DU10</f>
        <v>0</v>
      </c>
      <c r="DZ23" s="518">
        <f>+[60]FSS!DV10</f>
        <v>0</v>
      </c>
      <c r="EA23" s="518">
        <f>+[60]FSS!DW10</f>
        <v>0</v>
      </c>
      <c r="EB23" s="518">
        <f>+[60]FSS!DX10</f>
        <v>0</v>
      </c>
      <c r="EC23" s="518">
        <f>+[60]FSS!DY10</f>
        <v>0</v>
      </c>
      <c r="ED23" s="518">
        <f>+[60]FSS!DZ10</f>
        <v>0</v>
      </c>
      <c r="EE23" s="518">
        <f>+[60]FSS!EA10</f>
        <v>0</v>
      </c>
      <c r="EF23" s="518">
        <f>+[60]FSS!EB10</f>
        <v>0</v>
      </c>
      <c r="EG23" s="518">
        <f>+[60]FSS!EC10</f>
        <v>0</v>
      </c>
      <c r="EH23" s="518">
        <f>+[60]FSS!ED10</f>
        <v>0</v>
      </c>
      <c r="EI23" s="518">
        <f>+[60]FSS!EE10</f>
        <v>0</v>
      </c>
      <c r="EJ23" s="518">
        <f>+[60]FSS!EF10</f>
        <v>0</v>
      </c>
      <c r="EK23" s="518">
        <f t="shared" si="9"/>
        <v>0</v>
      </c>
      <c r="EL23" s="519"/>
      <c r="EM23" s="518">
        <f>+[60]FSS!EG10</f>
        <v>0</v>
      </c>
      <c r="EN23" s="518">
        <f>+[60]FSS!EH10</f>
        <v>0</v>
      </c>
      <c r="EO23" s="518">
        <f>+[60]FSS!EI10</f>
        <v>0</v>
      </c>
      <c r="EP23" s="518">
        <f>+[60]FSS!EJ10</f>
        <v>0</v>
      </c>
      <c r="EQ23" s="518">
        <f>+[60]FSS!EK10</f>
        <v>0</v>
      </c>
      <c r="ER23" s="518">
        <f>+[60]FSS!EL10</f>
        <v>0</v>
      </c>
      <c r="ES23" s="518">
        <f>+[60]FSS!EM10</f>
        <v>0</v>
      </c>
      <c r="ET23" s="518">
        <f>+[60]FSS!EN10</f>
        <v>0</v>
      </c>
      <c r="EU23" s="518">
        <f>+[60]FSS!EO10</f>
        <v>0</v>
      </c>
      <c r="EV23" s="518">
        <f>+[60]FSS!EP10</f>
        <v>0</v>
      </c>
      <c r="EW23" s="518">
        <f>+[60]FSS!EQ10</f>
        <v>0</v>
      </c>
      <c r="EX23" s="518">
        <f>+[60]FSS!ER10</f>
        <v>0</v>
      </c>
      <c r="EY23" s="518">
        <f t="shared" si="10"/>
        <v>0</v>
      </c>
      <c r="EZ23" s="519"/>
      <c r="FA23" s="518">
        <f>+[60]FSS!ES10</f>
        <v>0</v>
      </c>
      <c r="FB23" s="518">
        <f>+[60]FSS!ET10</f>
        <v>0</v>
      </c>
      <c r="FC23" s="518">
        <f>+[60]FSS!EU10</f>
        <v>0</v>
      </c>
      <c r="FD23" s="518">
        <f>+[60]FSS!EV10</f>
        <v>0</v>
      </c>
      <c r="FE23" s="518">
        <f>+[60]FSS!EW10</f>
        <v>0</v>
      </c>
      <c r="FF23" s="518">
        <f>+[60]FSS!EX10</f>
        <v>0</v>
      </c>
      <c r="FG23" s="518">
        <f>+[60]FSS!EY10</f>
        <v>0</v>
      </c>
      <c r="FH23" s="518">
        <f>+[60]FSS!EZ10</f>
        <v>0</v>
      </c>
      <c r="FI23" s="518">
        <f>+[60]FSS!FA10</f>
        <v>0</v>
      </c>
      <c r="FJ23" s="518">
        <f>+[60]FSS!FB10</f>
        <v>0</v>
      </c>
      <c r="FK23" s="518">
        <f>+[60]FSS!FC10</f>
        <v>0</v>
      </c>
      <c r="FL23" s="518">
        <f>+[60]FSS!FD10</f>
        <v>0</v>
      </c>
      <c r="FM23" s="518">
        <f t="shared" si="11"/>
        <v>0</v>
      </c>
    </row>
    <row r="24" spans="2:169" ht="15.75" hidden="1" x14ac:dyDescent="0.25">
      <c r="B24" s="696" t="s">
        <v>36</v>
      </c>
      <c r="C24" s="518">
        <f>+[60]FSS!Q11</f>
        <v>0</v>
      </c>
      <c r="D24" s="518">
        <f>+[60]FSS!R11</f>
        <v>0</v>
      </c>
      <c r="E24" s="518">
        <f>+[60]FSS!S11</f>
        <v>0</v>
      </c>
      <c r="F24" s="518">
        <f>+[60]FSS!T11</f>
        <v>0</v>
      </c>
      <c r="G24" s="518">
        <f>+[60]FSS!U11</f>
        <v>0</v>
      </c>
      <c r="H24" s="518">
        <f>+[60]FSS!V11</f>
        <v>0</v>
      </c>
      <c r="I24" s="518">
        <f>+[60]FSS!W11</f>
        <v>0</v>
      </c>
      <c r="J24" s="518">
        <f>+[60]FSS!X11</f>
        <v>0</v>
      </c>
      <c r="K24" s="518">
        <f>+[60]FSS!Y11</f>
        <v>0</v>
      </c>
      <c r="L24" s="518">
        <f>+[60]FSS!Z11</f>
        <v>0</v>
      </c>
      <c r="M24" s="518">
        <f>+[60]FSS!AA11</f>
        <v>0</v>
      </c>
      <c r="N24" s="518">
        <f>+[60]FSS!AB11</f>
        <v>0</v>
      </c>
      <c r="O24" s="518">
        <f t="shared" si="0"/>
        <v>0</v>
      </c>
      <c r="P24" s="519"/>
      <c r="Q24" s="518">
        <f>+[60]FSS!AC11</f>
        <v>0</v>
      </c>
      <c r="R24" s="518">
        <f>+[60]FSS!AD11</f>
        <v>0</v>
      </c>
      <c r="S24" s="518">
        <f>+[60]FSS!AE11</f>
        <v>0</v>
      </c>
      <c r="T24" s="518">
        <f>+[60]FSS!AF11</f>
        <v>0</v>
      </c>
      <c r="U24" s="518">
        <f>+[60]FSS!AG11</f>
        <v>0</v>
      </c>
      <c r="V24" s="518">
        <f>+[60]FSS!AH11</f>
        <v>0</v>
      </c>
      <c r="W24" s="518">
        <f>+[60]FSS!AI11</f>
        <v>0</v>
      </c>
      <c r="X24" s="518">
        <f>+[60]FSS!AJ11</f>
        <v>0</v>
      </c>
      <c r="Y24" s="518">
        <f>+[60]FSS!AK11</f>
        <v>0</v>
      </c>
      <c r="Z24" s="518">
        <f>+[60]FSS!AL11</f>
        <v>0</v>
      </c>
      <c r="AA24" s="518">
        <f>+[60]FSS!AM11</f>
        <v>0</v>
      </c>
      <c r="AB24" s="518">
        <f>+[60]FSS!AN11</f>
        <v>0</v>
      </c>
      <c r="AC24" s="518">
        <f t="shared" si="1"/>
        <v>0</v>
      </c>
      <c r="AD24" s="519"/>
      <c r="AE24" s="518">
        <f>+[60]FSS!AO11</f>
        <v>0</v>
      </c>
      <c r="AF24" s="518">
        <f>+[60]FSS!AP11</f>
        <v>0</v>
      </c>
      <c r="AG24" s="518">
        <f>+[60]FSS!AQ11</f>
        <v>0</v>
      </c>
      <c r="AH24" s="518">
        <f>+[60]FSS!AR11</f>
        <v>0</v>
      </c>
      <c r="AI24" s="518">
        <f>+[60]FSS!AS11</f>
        <v>0</v>
      </c>
      <c r="AJ24" s="518">
        <f>+[60]FSS!AT11</f>
        <v>0</v>
      </c>
      <c r="AK24" s="518">
        <f>+[60]FSS!AU11</f>
        <v>0</v>
      </c>
      <c r="AL24" s="518">
        <f>+[60]FSS!AV11</f>
        <v>0</v>
      </c>
      <c r="AM24" s="518">
        <f>+[60]FSS!AW11</f>
        <v>0</v>
      </c>
      <c r="AN24" s="518">
        <f>+[60]FSS!AX11</f>
        <v>0</v>
      </c>
      <c r="AO24" s="518">
        <f>+[60]FSS!AY11</f>
        <v>0</v>
      </c>
      <c r="AP24" s="518">
        <f>+[60]FSS!AZ11</f>
        <v>0</v>
      </c>
      <c r="AQ24" s="518">
        <f t="shared" si="2"/>
        <v>0</v>
      </c>
      <c r="AR24" s="519"/>
      <c r="AS24" s="518">
        <f>+[60]FSS!BA11</f>
        <v>0</v>
      </c>
      <c r="AT24" s="518">
        <f>+[60]FSS!BB11</f>
        <v>0</v>
      </c>
      <c r="AU24" s="518">
        <f>+[60]FSS!BC11</f>
        <v>0</v>
      </c>
      <c r="AV24" s="518">
        <f>+[60]FSS!BD11</f>
        <v>0</v>
      </c>
      <c r="AW24" s="518">
        <f>+[60]FSS!BE11</f>
        <v>0</v>
      </c>
      <c r="AX24" s="518">
        <f>+[60]FSS!BF11</f>
        <v>0</v>
      </c>
      <c r="AY24" s="518">
        <f>+[60]FSS!BG11</f>
        <v>0</v>
      </c>
      <c r="AZ24" s="518">
        <f>+[60]FSS!BH11</f>
        <v>0</v>
      </c>
      <c r="BA24" s="518">
        <f>+[60]FSS!BI11</f>
        <v>0</v>
      </c>
      <c r="BB24" s="518">
        <f>+[60]FSS!BJ11</f>
        <v>0</v>
      </c>
      <c r="BC24" s="518">
        <f>+[60]FSS!BK11</f>
        <v>0</v>
      </c>
      <c r="BD24" s="518">
        <f>+[60]FSS!BL11</f>
        <v>0</v>
      </c>
      <c r="BE24" s="518">
        <f t="shared" si="3"/>
        <v>0</v>
      </c>
      <c r="BF24" s="519"/>
      <c r="BG24" s="518">
        <f>+[60]FSS!BM11</f>
        <v>0</v>
      </c>
      <c r="BH24" s="518">
        <f>+[60]FSS!BN11</f>
        <v>0</v>
      </c>
      <c r="BI24" s="518">
        <f>+[60]FSS!BO11</f>
        <v>0</v>
      </c>
      <c r="BJ24" s="518">
        <f>+[60]FSS!BP11</f>
        <v>0</v>
      </c>
      <c r="BK24" s="518">
        <f>+[60]FSS!BQ11</f>
        <v>0</v>
      </c>
      <c r="BL24" s="518">
        <f>+[60]FSS!BR11</f>
        <v>0</v>
      </c>
      <c r="BM24" s="518">
        <f>+[60]FSS!BS11</f>
        <v>0</v>
      </c>
      <c r="BN24" s="518">
        <f>+[60]FSS!BT11</f>
        <v>0</v>
      </c>
      <c r="BO24" s="518">
        <f>+[60]FSS!BU11</f>
        <v>0</v>
      </c>
      <c r="BP24" s="518">
        <f>+[60]FSS!BV11</f>
        <v>0</v>
      </c>
      <c r="BQ24" s="518">
        <f>+[60]FSS!BW11</f>
        <v>0</v>
      </c>
      <c r="BR24" s="518">
        <f>+[60]FSS!BX11</f>
        <v>0</v>
      </c>
      <c r="BS24" s="518">
        <f t="shared" si="4"/>
        <v>0</v>
      </c>
      <c r="BT24" s="519"/>
      <c r="BU24" s="518">
        <f>+[60]FSS!BY11</f>
        <v>0</v>
      </c>
      <c r="BV24" s="518">
        <f>+[60]FSS!BZ11</f>
        <v>0</v>
      </c>
      <c r="BW24" s="518">
        <f>+[60]FSS!CA11</f>
        <v>0</v>
      </c>
      <c r="BX24" s="518">
        <f>+[60]FSS!CB11</f>
        <v>0</v>
      </c>
      <c r="BY24" s="518">
        <f>+[60]FSS!CC11</f>
        <v>0</v>
      </c>
      <c r="BZ24" s="518">
        <f>+[60]FSS!CD11</f>
        <v>0</v>
      </c>
      <c r="CA24" s="518">
        <f>+[60]FSS!CE11</f>
        <v>0</v>
      </c>
      <c r="CB24" s="518">
        <f>+[60]FSS!CF11</f>
        <v>0</v>
      </c>
      <c r="CC24" s="518">
        <f>+[60]FSS!CG11</f>
        <v>0</v>
      </c>
      <c r="CD24" s="518">
        <f>+[60]FSS!CH11</f>
        <v>0</v>
      </c>
      <c r="CE24" s="518">
        <f>+[60]FSS!CI11</f>
        <v>0</v>
      </c>
      <c r="CF24" s="518">
        <f>+[60]FSS!CJ11</f>
        <v>0</v>
      </c>
      <c r="CG24" s="518">
        <f t="shared" si="5"/>
        <v>0</v>
      </c>
      <c r="CH24" s="519"/>
      <c r="CI24" s="518">
        <f>+[60]FSS!CK11</f>
        <v>0</v>
      </c>
      <c r="CJ24" s="518">
        <f>+[60]FSS!CL11</f>
        <v>0</v>
      </c>
      <c r="CK24" s="518">
        <f>+[60]FSS!CM11</f>
        <v>0</v>
      </c>
      <c r="CL24" s="518">
        <f>+[60]FSS!CN11</f>
        <v>0</v>
      </c>
      <c r="CM24" s="518">
        <f>+[60]FSS!CO11</f>
        <v>0</v>
      </c>
      <c r="CN24" s="518">
        <f>+[60]FSS!CP11</f>
        <v>0</v>
      </c>
      <c r="CO24" s="518">
        <f>+[60]FSS!CQ11</f>
        <v>0</v>
      </c>
      <c r="CP24" s="518">
        <f>+[60]FSS!CR11</f>
        <v>0</v>
      </c>
      <c r="CQ24" s="518">
        <f>+[60]FSS!CS11</f>
        <v>0</v>
      </c>
      <c r="CR24" s="518">
        <f>+[60]FSS!CT11</f>
        <v>0</v>
      </c>
      <c r="CS24" s="518">
        <f>+[60]FSS!CU11</f>
        <v>0</v>
      </c>
      <c r="CT24" s="518">
        <f>+[60]FSS!CV11</f>
        <v>0</v>
      </c>
      <c r="CU24" s="518">
        <f t="shared" si="6"/>
        <v>0</v>
      </c>
      <c r="CV24" s="519"/>
      <c r="CW24" s="518">
        <f>+[60]FSS!CW11</f>
        <v>0</v>
      </c>
      <c r="CX24" s="518">
        <f>+[60]FSS!CX11</f>
        <v>0</v>
      </c>
      <c r="CY24" s="518">
        <f>+[60]FSS!CY11</f>
        <v>0</v>
      </c>
      <c r="CZ24" s="518">
        <f>+[60]FSS!CZ11</f>
        <v>0</v>
      </c>
      <c r="DA24" s="518">
        <f>+[60]FSS!DA11</f>
        <v>0</v>
      </c>
      <c r="DB24" s="518">
        <f>+[60]FSS!DB11</f>
        <v>0</v>
      </c>
      <c r="DC24" s="518">
        <f>+[60]FSS!DC11</f>
        <v>0</v>
      </c>
      <c r="DD24" s="518">
        <f>+[60]FSS!DD11</f>
        <v>0</v>
      </c>
      <c r="DE24" s="518">
        <f>+[60]FSS!DE11</f>
        <v>0</v>
      </c>
      <c r="DF24" s="518">
        <f>+[60]FSS!DF11</f>
        <v>0</v>
      </c>
      <c r="DG24" s="518">
        <f>+[60]FSS!DG11</f>
        <v>0</v>
      </c>
      <c r="DH24" s="518">
        <f>+[60]FSS!DH11</f>
        <v>0</v>
      </c>
      <c r="DI24" s="518">
        <f t="shared" si="7"/>
        <v>0</v>
      </c>
      <c r="DJ24" s="519"/>
      <c r="DK24" s="518">
        <f>+[60]FSS!DI11</f>
        <v>0</v>
      </c>
      <c r="DL24" s="518">
        <f>+[60]FSS!DJ11</f>
        <v>0</v>
      </c>
      <c r="DM24" s="518">
        <f>+[60]FSS!DK11</f>
        <v>0</v>
      </c>
      <c r="DN24" s="518">
        <f>+[60]FSS!DL11</f>
        <v>0</v>
      </c>
      <c r="DO24" s="518">
        <f>+[60]FSS!DM11</f>
        <v>0</v>
      </c>
      <c r="DP24" s="518">
        <f>+[60]FSS!DN11</f>
        <v>0</v>
      </c>
      <c r="DQ24" s="518">
        <f>+[60]FSS!DO11</f>
        <v>0</v>
      </c>
      <c r="DR24" s="518">
        <f>+[60]FSS!DP11</f>
        <v>0</v>
      </c>
      <c r="DS24" s="518">
        <f>+[60]FSS!DQ11</f>
        <v>0</v>
      </c>
      <c r="DT24" s="518">
        <f>+[60]FSS!DR11</f>
        <v>0</v>
      </c>
      <c r="DU24" s="518">
        <f>+[60]FSS!DS11</f>
        <v>0</v>
      </c>
      <c r="DV24" s="518">
        <f>+[60]FSS!DT11</f>
        <v>0</v>
      </c>
      <c r="DW24" s="518">
        <f t="shared" si="8"/>
        <v>0</v>
      </c>
      <c r="DX24" s="519"/>
      <c r="DY24" s="518">
        <f>+[60]FSS!DU11</f>
        <v>0</v>
      </c>
      <c r="DZ24" s="518">
        <f>+[60]FSS!DV11</f>
        <v>0</v>
      </c>
      <c r="EA24" s="518">
        <f>+[60]FSS!DW11</f>
        <v>0</v>
      </c>
      <c r="EB24" s="518">
        <f>+[60]FSS!DX11</f>
        <v>0</v>
      </c>
      <c r="EC24" s="518">
        <f>+[60]FSS!DY11</f>
        <v>0</v>
      </c>
      <c r="ED24" s="518">
        <f>+[60]FSS!DZ11</f>
        <v>0</v>
      </c>
      <c r="EE24" s="518">
        <f>+[60]FSS!EA11</f>
        <v>0</v>
      </c>
      <c r="EF24" s="518">
        <f>+[60]FSS!EB11</f>
        <v>0</v>
      </c>
      <c r="EG24" s="518">
        <f>+[60]FSS!EC11</f>
        <v>0</v>
      </c>
      <c r="EH24" s="518">
        <f>+[60]FSS!ED11</f>
        <v>0</v>
      </c>
      <c r="EI24" s="518">
        <f>+[60]FSS!EE11</f>
        <v>0</v>
      </c>
      <c r="EJ24" s="518">
        <f>+[60]FSS!EF11</f>
        <v>0</v>
      </c>
      <c r="EK24" s="518">
        <f t="shared" si="9"/>
        <v>0</v>
      </c>
      <c r="EL24" s="519"/>
      <c r="EM24" s="518">
        <f>+[60]FSS!EG11</f>
        <v>0</v>
      </c>
      <c r="EN24" s="518">
        <f>+[60]FSS!EH11</f>
        <v>0</v>
      </c>
      <c r="EO24" s="518">
        <f>+[60]FSS!EI11</f>
        <v>0</v>
      </c>
      <c r="EP24" s="518">
        <f>+[60]FSS!EJ11</f>
        <v>0</v>
      </c>
      <c r="EQ24" s="518">
        <f>+[60]FSS!EK11</f>
        <v>0</v>
      </c>
      <c r="ER24" s="518">
        <f>+[60]FSS!EL11</f>
        <v>0</v>
      </c>
      <c r="ES24" s="518">
        <f>+[60]FSS!EM11</f>
        <v>0</v>
      </c>
      <c r="ET24" s="518">
        <f>+[60]FSS!EN11</f>
        <v>0</v>
      </c>
      <c r="EU24" s="518">
        <f>+[60]FSS!EO11</f>
        <v>0</v>
      </c>
      <c r="EV24" s="518">
        <f>+[60]FSS!EP11</f>
        <v>0</v>
      </c>
      <c r="EW24" s="518">
        <f>+[60]FSS!EQ11</f>
        <v>0</v>
      </c>
      <c r="EX24" s="518">
        <f>+[60]FSS!ER11</f>
        <v>0</v>
      </c>
      <c r="EY24" s="518">
        <f t="shared" si="10"/>
        <v>0</v>
      </c>
      <c r="EZ24" s="519"/>
      <c r="FA24" s="518">
        <f>+[60]FSS!ES11</f>
        <v>0</v>
      </c>
      <c r="FB24" s="518">
        <f>+[60]FSS!ET11</f>
        <v>0</v>
      </c>
      <c r="FC24" s="518">
        <f>+[60]FSS!EU11</f>
        <v>0</v>
      </c>
      <c r="FD24" s="518">
        <f>+[60]FSS!EV11</f>
        <v>0</v>
      </c>
      <c r="FE24" s="518">
        <f>+[60]FSS!EW11</f>
        <v>0</v>
      </c>
      <c r="FF24" s="518">
        <f>+[60]FSS!EX11</f>
        <v>0</v>
      </c>
      <c r="FG24" s="518">
        <f>+[60]FSS!EY11</f>
        <v>0</v>
      </c>
      <c r="FH24" s="518">
        <f>+[60]FSS!EZ11</f>
        <v>0</v>
      </c>
      <c r="FI24" s="518">
        <f>+[60]FSS!FA11</f>
        <v>0</v>
      </c>
      <c r="FJ24" s="518">
        <f>+[60]FSS!FB11</f>
        <v>0</v>
      </c>
      <c r="FK24" s="518">
        <f>+[60]FSS!FC11</f>
        <v>0</v>
      </c>
      <c r="FL24" s="518">
        <f>+[60]FSS!FD11</f>
        <v>0</v>
      </c>
      <c r="FM24" s="518">
        <f t="shared" si="11"/>
        <v>0</v>
      </c>
    </row>
    <row r="25" spans="2:169" ht="15.75" hidden="1" x14ac:dyDescent="0.25">
      <c r="B25" s="696" t="s">
        <v>23</v>
      </c>
      <c r="C25" s="518">
        <f>+[60]FSS!Q12</f>
        <v>0</v>
      </c>
      <c r="D25" s="518">
        <f>+[60]FSS!R12</f>
        <v>0</v>
      </c>
      <c r="E25" s="518">
        <f>+[60]FSS!S12</f>
        <v>0</v>
      </c>
      <c r="F25" s="518">
        <f>+[60]FSS!T12</f>
        <v>0</v>
      </c>
      <c r="G25" s="518">
        <f>+[60]FSS!U12</f>
        <v>0</v>
      </c>
      <c r="H25" s="518">
        <f>+[60]FSS!V12</f>
        <v>0</v>
      </c>
      <c r="I25" s="518">
        <f>+[60]FSS!W12</f>
        <v>0</v>
      </c>
      <c r="J25" s="518">
        <f>+[60]FSS!X12</f>
        <v>0</v>
      </c>
      <c r="K25" s="518">
        <f>+[60]FSS!Y12</f>
        <v>0</v>
      </c>
      <c r="L25" s="518">
        <f>+[60]FSS!Z12</f>
        <v>0</v>
      </c>
      <c r="M25" s="518">
        <f>+[60]FSS!AA12</f>
        <v>0</v>
      </c>
      <c r="N25" s="518">
        <f>+[60]FSS!AB12</f>
        <v>0</v>
      </c>
      <c r="O25" s="518">
        <f t="shared" si="0"/>
        <v>0</v>
      </c>
      <c r="P25" s="519"/>
      <c r="Q25" s="518">
        <f>+[60]FSS!AC12</f>
        <v>0</v>
      </c>
      <c r="R25" s="518">
        <f>+[60]FSS!AD12</f>
        <v>0</v>
      </c>
      <c r="S25" s="518">
        <f>+[60]FSS!AE12</f>
        <v>0</v>
      </c>
      <c r="T25" s="518">
        <f>+[60]FSS!AF12</f>
        <v>0</v>
      </c>
      <c r="U25" s="518">
        <f>+[60]FSS!AG12</f>
        <v>0</v>
      </c>
      <c r="V25" s="518">
        <f>+[60]FSS!AH12</f>
        <v>0</v>
      </c>
      <c r="W25" s="518">
        <f>+[60]FSS!AI12</f>
        <v>0</v>
      </c>
      <c r="X25" s="518">
        <f>+[60]FSS!AJ12</f>
        <v>0</v>
      </c>
      <c r="Y25" s="518">
        <f>+[60]FSS!AK12</f>
        <v>0</v>
      </c>
      <c r="Z25" s="518">
        <f>+[60]FSS!AL12</f>
        <v>0</v>
      </c>
      <c r="AA25" s="518">
        <f>+[60]FSS!AM12</f>
        <v>0</v>
      </c>
      <c r="AB25" s="518">
        <f>+[60]FSS!AN12</f>
        <v>0</v>
      </c>
      <c r="AC25" s="518">
        <f t="shared" si="1"/>
        <v>0</v>
      </c>
      <c r="AD25" s="519"/>
      <c r="AE25" s="518">
        <f>+[60]FSS!AO12</f>
        <v>0</v>
      </c>
      <c r="AF25" s="518">
        <f>+[60]FSS!AP12</f>
        <v>0</v>
      </c>
      <c r="AG25" s="518">
        <f>+[60]FSS!AQ12</f>
        <v>0</v>
      </c>
      <c r="AH25" s="518">
        <f>+[60]FSS!AR12</f>
        <v>0</v>
      </c>
      <c r="AI25" s="518">
        <f>+[60]FSS!AS12</f>
        <v>0</v>
      </c>
      <c r="AJ25" s="518">
        <f>+[60]FSS!AT12</f>
        <v>0</v>
      </c>
      <c r="AK25" s="518">
        <f>+[60]FSS!AU12</f>
        <v>0</v>
      </c>
      <c r="AL25" s="518">
        <f>+[60]FSS!AV12</f>
        <v>0</v>
      </c>
      <c r="AM25" s="518">
        <f>+[60]FSS!AW12</f>
        <v>0</v>
      </c>
      <c r="AN25" s="518">
        <f>+[60]FSS!AX12</f>
        <v>0</v>
      </c>
      <c r="AO25" s="518">
        <f>+[60]FSS!AY12</f>
        <v>0</v>
      </c>
      <c r="AP25" s="518">
        <f>+[60]FSS!AZ12</f>
        <v>0</v>
      </c>
      <c r="AQ25" s="518">
        <f t="shared" si="2"/>
        <v>0</v>
      </c>
      <c r="AR25" s="519"/>
      <c r="AS25" s="518">
        <f>+[60]FSS!BA12</f>
        <v>0</v>
      </c>
      <c r="AT25" s="518">
        <f>+[60]FSS!BB12</f>
        <v>0</v>
      </c>
      <c r="AU25" s="518">
        <f>+[60]FSS!BC12</f>
        <v>0</v>
      </c>
      <c r="AV25" s="518">
        <f>+[60]FSS!BD12</f>
        <v>0</v>
      </c>
      <c r="AW25" s="518">
        <f>+[60]FSS!BE12</f>
        <v>0</v>
      </c>
      <c r="AX25" s="518">
        <f>+[60]FSS!BF12</f>
        <v>0</v>
      </c>
      <c r="AY25" s="518">
        <f>+[60]FSS!BG12</f>
        <v>0</v>
      </c>
      <c r="AZ25" s="518">
        <f>+[60]FSS!BH12</f>
        <v>0</v>
      </c>
      <c r="BA25" s="518">
        <f>+[60]FSS!BI12</f>
        <v>0</v>
      </c>
      <c r="BB25" s="518">
        <f>+[60]FSS!BJ12</f>
        <v>0</v>
      </c>
      <c r="BC25" s="518">
        <f>+[60]FSS!BK12</f>
        <v>0</v>
      </c>
      <c r="BD25" s="518">
        <f>+[60]FSS!BL12</f>
        <v>0</v>
      </c>
      <c r="BE25" s="518">
        <f t="shared" si="3"/>
        <v>0</v>
      </c>
      <c r="BF25" s="519"/>
      <c r="BG25" s="518">
        <f>+[60]FSS!BM12</f>
        <v>0</v>
      </c>
      <c r="BH25" s="518">
        <f>+[60]FSS!BN12</f>
        <v>0</v>
      </c>
      <c r="BI25" s="518">
        <f>+[60]FSS!BO12</f>
        <v>0</v>
      </c>
      <c r="BJ25" s="518">
        <f>+[60]FSS!BP12</f>
        <v>0</v>
      </c>
      <c r="BK25" s="518">
        <f>+[60]FSS!BQ12</f>
        <v>0</v>
      </c>
      <c r="BL25" s="518">
        <f>+[60]FSS!BR12</f>
        <v>0</v>
      </c>
      <c r="BM25" s="518">
        <f>+[60]FSS!BS12</f>
        <v>0</v>
      </c>
      <c r="BN25" s="518">
        <f>+[60]FSS!BT12</f>
        <v>0</v>
      </c>
      <c r="BO25" s="518">
        <f>+[60]FSS!BU12</f>
        <v>0</v>
      </c>
      <c r="BP25" s="518">
        <f>+[60]FSS!BV12</f>
        <v>0</v>
      </c>
      <c r="BQ25" s="518">
        <f>+[60]FSS!BW12</f>
        <v>0</v>
      </c>
      <c r="BR25" s="518">
        <f>+[60]FSS!BX12</f>
        <v>0</v>
      </c>
      <c r="BS25" s="518">
        <f t="shared" si="4"/>
        <v>0</v>
      </c>
      <c r="BT25" s="519"/>
      <c r="BU25" s="518">
        <f>+[60]FSS!BY12</f>
        <v>0</v>
      </c>
      <c r="BV25" s="518">
        <f>+[60]FSS!BZ12</f>
        <v>0</v>
      </c>
      <c r="BW25" s="518">
        <f>+[60]FSS!CA12</f>
        <v>0</v>
      </c>
      <c r="BX25" s="518">
        <f>+[60]FSS!CB12</f>
        <v>0</v>
      </c>
      <c r="BY25" s="518">
        <f>+[60]FSS!CC12</f>
        <v>0</v>
      </c>
      <c r="BZ25" s="518">
        <f>+[60]FSS!CD12</f>
        <v>0</v>
      </c>
      <c r="CA25" s="518">
        <f>+[60]FSS!CE12</f>
        <v>0</v>
      </c>
      <c r="CB25" s="518">
        <f>+[60]FSS!CF12</f>
        <v>0</v>
      </c>
      <c r="CC25" s="518">
        <f>+[60]FSS!CG12</f>
        <v>0</v>
      </c>
      <c r="CD25" s="518">
        <f>+[60]FSS!CH12</f>
        <v>0</v>
      </c>
      <c r="CE25" s="518">
        <f>+[60]FSS!CI12</f>
        <v>0</v>
      </c>
      <c r="CF25" s="518">
        <f>+[60]FSS!CJ12</f>
        <v>0</v>
      </c>
      <c r="CG25" s="518">
        <f t="shared" si="5"/>
        <v>0</v>
      </c>
      <c r="CH25" s="519"/>
      <c r="CI25" s="518">
        <f>+[60]FSS!CK12</f>
        <v>0</v>
      </c>
      <c r="CJ25" s="518">
        <f>+[60]FSS!CL12</f>
        <v>0</v>
      </c>
      <c r="CK25" s="518">
        <f>+[60]FSS!CM12</f>
        <v>0</v>
      </c>
      <c r="CL25" s="518">
        <f>+[60]FSS!CN12</f>
        <v>0</v>
      </c>
      <c r="CM25" s="518">
        <f>+[60]FSS!CO12</f>
        <v>0</v>
      </c>
      <c r="CN25" s="518">
        <f>+[60]FSS!CP12</f>
        <v>0</v>
      </c>
      <c r="CO25" s="518">
        <f>+[60]FSS!CQ12</f>
        <v>0</v>
      </c>
      <c r="CP25" s="518">
        <f>+[60]FSS!CR12</f>
        <v>0</v>
      </c>
      <c r="CQ25" s="518">
        <f>+[60]FSS!CS12</f>
        <v>0</v>
      </c>
      <c r="CR25" s="518">
        <f>+[60]FSS!CT12</f>
        <v>0</v>
      </c>
      <c r="CS25" s="518">
        <f>+[60]FSS!CU12</f>
        <v>0</v>
      </c>
      <c r="CT25" s="518">
        <f>+[60]FSS!CV12</f>
        <v>0</v>
      </c>
      <c r="CU25" s="518">
        <f t="shared" si="6"/>
        <v>0</v>
      </c>
      <c r="CV25" s="519"/>
      <c r="CW25" s="518">
        <f>+[60]FSS!CW12</f>
        <v>0</v>
      </c>
      <c r="CX25" s="518">
        <f>+[60]FSS!CX12</f>
        <v>0</v>
      </c>
      <c r="CY25" s="518">
        <f>+[60]FSS!CY12</f>
        <v>0</v>
      </c>
      <c r="CZ25" s="518">
        <f>+[60]FSS!CZ12</f>
        <v>0</v>
      </c>
      <c r="DA25" s="518">
        <f>+[60]FSS!DA12</f>
        <v>0</v>
      </c>
      <c r="DB25" s="518">
        <f>+[60]FSS!DB12</f>
        <v>0</v>
      </c>
      <c r="DC25" s="518">
        <f>+[60]FSS!DC12</f>
        <v>0</v>
      </c>
      <c r="DD25" s="518">
        <f>+[60]FSS!DD12</f>
        <v>0</v>
      </c>
      <c r="DE25" s="518">
        <f>+[60]FSS!DE12</f>
        <v>0</v>
      </c>
      <c r="DF25" s="518">
        <f>+[60]FSS!DF12</f>
        <v>0</v>
      </c>
      <c r="DG25" s="518">
        <f>+[60]FSS!DG12</f>
        <v>0</v>
      </c>
      <c r="DH25" s="518">
        <f>+[60]FSS!DH12</f>
        <v>0</v>
      </c>
      <c r="DI25" s="518">
        <f t="shared" si="7"/>
        <v>0</v>
      </c>
      <c r="DJ25" s="519"/>
      <c r="DK25" s="518">
        <f>+[60]FSS!DI12</f>
        <v>0</v>
      </c>
      <c r="DL25" s="518">
        <f>+[60]FSS!DJ12</f>
        <v>0</v>
      </c>
      <c r="DM25" s="518">
        <f>+[60]FSS!DK12</f>
        <v>0</v>
      </c>
      <c r="DN25" s="518">
        <f>+[60]FSS!DL12</f>
        <v>0</v>
      </c>
      <c r="DO25" s="518">
        <f>+[60]FSS!DM12</f>
        <v>0</v>
      </c>
      <c r="DP25" s="518">
        <f>+[60]FSS!DN12</f>
        <v>0</v>
      </c>
      <c r="DQ25" s="518">
        <f>+[60]FSS!DO12</f>
        <v>0</v>
      </c>
      <c r="DR25" s="518">
        <f>+[60]FSS!DP12</f>
        <v>0</v>
      </c>
      <c r="DS25" s="518">
        <f>+[60]FSS!DQ12</f>
        <v>0</v>
      </c>
      <c r="DT25" s="518">
        <f>+[60]FSS!DR12</f>
        <v>0</v>
      </c>
      <c r="DU25" s="518">
        <f>+[60]FSS!DS12</f>
        <v>0</v>
      </c>
      <c r="DV25" s="518">
        <f>+[60]FSS!DT12</f>
        <v>0</v>
      </c>
      <c r="DW25" s="518">
        <f t="shared" si="8"/>
        <v>0</v>
      </c>
      <c r="DX25" s="519"/>
      <c r="DY25" s="518">
        <f>+[60]FSS!DU12</f>
        <v>0</v>
      </c>
      <c r="DZ25" s="518">
        <f>+[60]FSS!DV12</f>
        <v>0</v>
      </c>
      <c r="EA25" s="518">
        <f>+[60]FSS!DW12</f>
        <v>0</v>
      </c>
      <c r="EB25" s="518">
        <f>+[60]FSS!DX12</f>
        <v>0</v>
      </c>
      <c r="EC25" s="518">
        <f>+[60]FSS!DY12</f>
        <v>0</v>
      </c>
      <c r="ED25" s="518">
        <f>+[60]FSS!DZ12</f>
        <v>0</v>
      </c>
      <c r="EE25" s="518">
        <f>+[60]FSS!EA12</f>
        <v>0</v>
      </c>
      <c r="EF25" s="518">
        <f>+[60]FSS!EB12</f>
        <v>0</v>
      </c>
      <c r="EG25" s="518">
        <f>+[60]FSS!EC12</f>
        <v>0</v>
      </c>
      <c r="EH25" s="518">
        <f>+[60]FSS!ED12</f>
        <v>0</v>
      </c>
      <c r="EI25" s="518">
        <f>+[60]FSS!EE12</f>
        <v>0</v>
      </c>
      <c r="EJ25" s="518">
        <f>+[60]FSS!EF12</f>
        <v>0</v>
      </c>
      <c r="EK25" s="518">
        <f t="shared" si="9"/>
        <v>0</v>
      </c>
      <c r="EL25" s="519"/>
      <c r="EM25" s="518">
        <f>+[60]FSS!EG12</f>
        <v>0</v>
      </c>
      <c r="EN25" s="518">
        <f>+[60]FSS!EH12</f>
        <v>0</v>
      </c>
      <c r="EO25" s="518">
        <f>+[60]FSS!EI12</f>
        <v>0</v>
      </c>
      <c r="EP25" s="518">
        <f>+[60]FSS!EJ12</f>
        <v>0</v>
      </c>
      <c r="EQ25" s="518">
        <f>+[60]FSS!EK12</f>
        <v>0</v>
      </c>
      <c r="ER25" s="518">
        <f>+[60]FSS!EL12</f>
        <v>0</v>
      </c>
      <c r="ES25" s="518">
        <f>+[60]FSS!EM12</f>
        <v>0</v>
      </c>
      <c r="ET25" s="518">
        <f>+[60]FSS!EN12</f>
        <v>0</v>
      </c>
      <c r="EU25" s="518">
        <f>+[60]FSS!EO12</f>
        <v>0</v>
      </c>
      <c r="EV25" s="518">
        <f>+[60]FSS!EP12</f>
        <v>0</v>
      </c>
      <c r="EW25" s="518">
        <f>+[60]FSS!EQ12</f>
        <v>0</v>
      </c>
      <c r="EX25" s="518">
        <f>+[60]FSS!ER12</f>
        <v>0</v>
      </c>
      <c r="EY25" s="518">
        <f t="shared" si="10"/>
        <v>0</v>
      </c>
      <c r="EZ25" s="519"/>
      <c r="FA25" s="518">
        <f>+[60]FSS!ES12</f>
        <v>0</v>
      </c>
      <c r="FB25" s="518">
        <f>+[60]FSS!ET12</f>
        <v>0</v>
      </c>
      <c r="FC25" s="518">
        <f>+[60]FSS!EU12</f>
        <v>0</v>
      </c>
      <c r="FD25" s="518">
        <f>+[60]FSS!EV12</f>
        <v>0</v>
      </c>
      <c r="FE25" s="518">
        <f>+[60]FSS!EW12</f>
        <v>0</v>
      </c>
      <c r="FF25" s="518">
        <f>+[60]FSS!EX12</f>
        <v>0</v>
      </c>
      <c r="FG25" s="518">
        <f>+[60]FSS!EY12</f>
        <v>0</v>
      </c>
      <c r="FH25" s="518">
        <f>+[60]FSS!EZ12</f>
        <v>0</v>
      </c>
      <c r="FI25" s="518">
        <f>+[60]FSS!FA12</f>
        <v>0</v>
      </c>
      <c r="FJ25" s="518">
        <f>+[60]FSS!FB12</f>
        <v>0</v>
      </c>
      <c r="FK25" s="518">
        <f>+[60]FSS!FC12</f>
        <v>0</v>
      </c>
      <c r="FL25" s="518">
        <f>+[60]FSS!FD12</f>
        <v>0</v>
      </c>
      <c r="FM25" s="518">
        <f t="shared" si="11"/>
        <v>0</v>
      </c>
    </row>
    <row r="26" spans="2:169" ht="15.75" hidden="1" x14ac:dyDescent="0.25">
      <c r="B26" s="694" t="s">
        <v>37</v>
      </c>
      <c r="C26" s="518">
        <f>+[60]FSS!Q13</f>
        <v>0</v>
      </c>
      <c r="D26" s="518">
        <f>+[60]FSS!R13</f>
        <v>0</v>
      </c>
      <c r="E26" s="518">
        <f>+[60]FSS!S13</f>
        <v>0</v>
      </c>
      <c r="F26" s="518">
        <f>+[60]FSS!T13</f>
        <v>0</v>
      </c>
      <c r="G26" s="518">
        <f>+[60]FSS!U13</f>
        <v>0</v>
      </c>
      <c r="H26" s="518">
        <f>+[60]FSS!V13</f>
        <v>0</v>
      </c>
      <c r="I26" s="518">
        <f>+[60]FSS!W13</f>
        <v>0</v>
      </c>
      <c r="J26" s="518">
        <f>+[60]FSS!X13</f>
        <v>0</v>
      </c>
      <c r="K26" s="518">
        <f>+[60]FSS!Y13</f>
        <v>0</v>
      </c>
      <c r="L26" s="518">
        <f>+[60]FSS!Z13</f>
        <v>0</v>
      </c>
      <c r="M26" s="518">
        <f>+[60]FSS!AA13</f>
        <v>0</v>
      </c>
      <c r="N26" s="518">
        <f>+[60]FSS!AB13</f>
        <v>0</v>
      </c>
      <c r="O26" s="15">
        <f t="shared" si="0"/>
        <v>0</v>
      </c>
      <c r="P26" s="16"/>
      <c r="Q26" s="518">
        <f>+[60]FSS!AC13</f>
        <v>0</v>
      </c>
      <c r="R26" s="518">
        <f>+[60]FSS!AD13</f>
        <v>0</v>
      </c>
      <c r="S26" s="518">
        <f>+[60]FSS!AE13</f>
        <v>0</v>
      </c>
      <c r="T26" s="518">
        <f>+[60]FSS!AF13</f>
        <v>0</v>
      </c>
      <c r="U26" s="518">
        <f>+[60]FSS!AG13</f>
        <v>0</v>
      </c>
      <c r="V26" s="518">
        <f>+[60]FSS!AH13</f>
        <v>0</v>
      </c>
      <c r="W26" s="518">
        <f>+[60]FSS!AI13</f>
        <v>0</v>
      </c>
      <c r="X26" s="518">
        <f>+[60]FSS!AJ13</f>
        <v>0</v>
      </c>
      <c r="Y26" s="518">
        <f>+[60]FSS!AK13</f>
        <v>0</v>
      </c>
      <c r="Z26" s="518">
        <f>+[60]FSS!AL13</f>
        <v>0</v>
      </c>
      <c r="AA26" s="518">
        <f>+[60]FSS!AM13</f>
        <v>0</v>
      </c>
      <c r="AB26" s="518">
        <f>+[60]FSS!AN13</f>
        <v>0</v>
      </c>
      <c r="AC26" s="15">
        <f t="shared" si="1"/>
        <v>0</v>
      </c>
      <c r="AD26" s="16"/>
      <c r="AE26" s="518">
        <f>+[60]FSS!AO13</f>
        <v>0</v>
      </c>
      <c r="AF26" s="518">
        <f>+[60]FSS!AP13</f>
        <v>0</v>
      </c>
      <c r="AG26" s="518">
        <f>+[60]FSS!AQ13</f>
        <v>0</v>
      </c>
      <c r="AH26" s="518">
        <f>+[60]FSS!AR13</f>
        <v>0</v>
      </c>
      <c r="AI26" s="518">
        <f>+[60]FSS!AS13</f>
        <v>0</v>
      </c>
      <c r="AJ26" s="518">
        <f>+[60]FSS!AT13</f>
        <v>0</v>
      </c>
      <c r="AK26" s="518">
        <f>+[60]FSS!AU13</f>
        <v>0</v>
      </c>
      <c r="AL26" s="518">
        <f>+[60]FSS!AV13</f>
        <v>0</v>
      </c>
      <c r="AM26" s="518">
        <f>+[60]FSS!AW13</f>
        <v>0</v>
      </c>
      <c r="AN26" s="518">
        <f>+[60]FSS!AX13</f>
        <v>0</v>
      </c>
      <c r="AO26" s="518">
        <f>+[60]FSS!AY13</f>
        <v>0</v>
      </c>
      <c r="AP26" s="518">
        <f>+[60]FSS!AZ13</f>
        <v>0</v>
      </c>
      <c r="AQ26" s="15">
        <f t="shared" si="2"/>
        <v>0</v>
      </c>
      <c r="AR26" s="16"/>
      <c r="AS26" s="518">
        <f>+[60]FSS!BA13</f>
        <v>0</v>
      </c>
      <c r="AT26" s="518">
        <f>+[60]FSS!BB13</f>
        <v>0</v>
      </c>
      <c r="AU26" s="518">
        <f>+[60]FSS!BC13</f>
        <v>0</v>
      </c>
      <c r="AV26" s="518">
        <f>+[60]FSS!BD13</f>
        <v>0</v>
      </c>
      <c r="AW26" s="518">
        <f>+[60]FSS!BE13</f>
        <v>0</v>
      </c>
      <c r="AX26" s="518">
        <f>+[60]FSS!BF13</f>
        <v>0</v>
      </c>
      <c r="AY26" s="518">
        <f>+[60]FSS!BG13</f>
        <v>0</v>
      </c>
      <c r="AZ26" s="518">
        <f>+[60]FSS!BH13</f>
        <v>0</v>
      </c>
      <c r="BA26" s="518">
        <f>+[60]FSS!BI13</f>
        <v>0</v>
      </c>
      <c r="BB26" s="518">
        <f>+[60]FSS!BJ13</f>
        <v>0</v>
      </c>
      <c r="BC26" s="518">
        <f>+[60]FSS!BK13</f>
        <v>0</v>
      </c>
      <c r="BD26" s="518">
        <f>+[60]FSS!BL13</f>
        <v>0</v>
      </c>
      <c r="BE26" s="15">
        <f t="shared" si="3"/>
        <v>0</v>
      </c>
      <c r="BF26" s="16"/>
      <c r="BG26" s="518">
        <f>+[60]FSS!BM13</f>
        <v>0</v>
      </c>
      <c r="BH26" s="518">
        <f>+[60]FSS!BN13</f>
        <v>0</v>
      </c>
      <c r="BI26" s="518">
        <f>+[60]FSS!BO13</f>
        <v>0</v>
      </c>
      <c r="BJ26" s="518">
        <f>+[60]FSS!BP13</f>
        <v>0</v>
      </c>
      <c r="BK26" s="518">
        <f>+[60]FSS!BQ13</f>
        <v>0</v>
      </c>
      <c r="BL26" s="518">
        <f>+[60]FSS!BR13</f>
        <v>0</v>
      </c>
      <c r="BM26" s="518">
        <f>+[60]FSS!BS13</f>
        <v>0</v>
      </c>
      <c r="BN26" s="518">
        <f>+[60]FSS!BT13</f>
        <v>0</v>
      </c>
      <c r="BO26" s="518">
        <f>+[60]FSS!BU13</f>
        <v>0</v>
      </c>
      <c r="BP26" s="518">
        <f>+[60]FSS!BV13</f>
        <v>0</v>
      </c>
      <c r="BQ26" s="518">
        <f>+[60]FSS!BW13</f>
        <v>0</v>
      </c>
      <c r="BR26" s="518">
        <f>+[60]FSS!BX13</f>
        <v>0</v>
      </c>
      <c r="BS26" s="15">
        <f t="shared" si="4"/>
        <v>0</v>
      </c>
      <c r="BT26" s="16"/>
      <c r="BU26" s="518">
        <f>+[60]FSS!BY13</f>
        <v>0</v>
      </c>
      <c r="BV26" s="518">
        <f>+[60]FSS!BZ13</f>
        <v>0</v>
      </c>
      <c r="BW26" s="518">
        <f>+[60]FSS!CA13</f>
        <v>0</v>
      </c>
      <c r="BX26" s="518">
        <f>+[60]FSS!CB13</f>
        <v>0</v>
      </c>
      <c r="BY26" s="518">
        <f>+[60]FSS!CC13</f>
        <v>0</v>
      </c>
      <c r="BZ26" s="518">
        <f>+[60]FSS!CD13</f>
        <v>0</v>
      </c>
      <c r="CA26" s="518">
        <f>+[60]FSS!CE13</f>
        <v>0</v>
      </c>
      <c r="CB26" s="518">
        <f>+[60]FSS!CF13</f>
        <v>0</v>
      </c>
      <c r="CC26" s="518">
        <f>+[60]FSS!CG13</f>
        <v>0</v>
      </c>
      <c r="CD26" s="518">
        <f>+[60]FSS!CH13</f>
        <v>0</v>
      </c>
      <c r="CE26" s="518">
        <f>+[60]FSS!CI13</f>
        <v>0</v>
      </c>
      <c r="CF26" s="518">
        <f>+[60]FSS!CJ13</f>
        <v>0</v>
      </c>
      <c r="CG26" s="15">
        <f t="shared" si="5"/>
        <v>0</v>
      </c>
      <c r="CH26" s="16"/>
      <c r="CI26" s="518">
        <f>+[60]FSS!CK13</f>
        <v>0</v>
      </c>
      <c r="CJ26" s="518">
        <f>+[60]FSS!CL13</f>
        <v>0</v>
      </c>
      <c r="CK26" s="518">
        <f>+[60]FSS!CM13</f>
        <v>0</v>
      </c>
      <c r="CL26" s="518">
        <f>+[60]FSS!CN13</f>
        <v>0</v>
      </c>
      <c r="CM26" s="518">
        <f>+[60]FSS!CO13</f>
        <v>0</v>
      </c>
      <c r="CN26" s="518">
        <f>+[60]FSS!CP13</f>
        <v>0</v>
      </c>
      <c r="CO26" s="518">
        <f>+[60]FSS!CQ13</f>
        <v>0</v>
      </c>
      <c r="CP26" s="518">
        <f>+[60]FSS!CR13</f>
        <v>0</v>
      </c>
      <c r="CQ26" s="518">
        <f>+[60]FSS!CS13</f>
        <v>0</v>
      </c>
      <c r="CR26" s="518">
        <f>+[60]FSS!CT13</f>
        <v>0</v>
      </c>
      <c r="CS26" s="518">
        <f>+[60]FSS!CU13</f>
        <v>0</v>
      </c>
      <c r="CT26" s="518">
        <f>+[60]FSS!CV13</f>
        <v>0</v>
      </c>
      <c r="CU26" s="15">
        <f t="shared" si="6"/>
        <v>0</v>
      </c>
      <c r="CV26" s="16"/>
      <c r="CW26" s="518">
        <f>+[60]FSS!CW13</f>
        <v>0</v>
      </c>
      <c r="CX26" s="518">
        <f>+[60]FSS!CX13</f>
        <v>0</v>
      </c>
      <c r="CY26" s="518">
        <f>+[60]FSS!CY13</f>
        <v>0</v>
      </c>
      <c r="CZ26" s="518">
        <f>+[60]FSS!CZ13</f>
        <v>0</v>
      </c>
      <c r="DA26" s="518">
        <f>+[60]FSS!DA13</f>
        <v>0</v>
      </c>
      <c r="DB26" s="518">
        <f>+[60]FSS!DB13</f>
        <v>0</v>
      </c>
      <c r="DC26" s="518">
        <f>+[60]FSS!DC13</f>
        <v>0</v>
      </c>
      <c r="DD26" s="518">
        <f>+[60]FSS!DD13</f>
        <v>0</v>
      </c>
      <c r="DE26" s="518">
        <f>+[60]FSS!DE13</f>
        <v>0</v>
      </c>
      <c r="DF26" s="518">
        <f>+[60]FSS!DF13</f>
        <v>0</v>
      </c>
      <c r="DG26" s="518">
        <f>+[60]FSS!DG13</f>
        <v>0</v>
      </c>
      <c r="DH26" s="518">
        <f>+[60]FSS!DH13</f>
        <v>0</v>
      </c>
      <c r="DI26" s="15">
        <f t="shared" si="7"/>
        <v>0</v>
      </c>
      <c r="DJ26" s="16"/>
      <c r="DK26" s="518">
        <f>+[60]FSS!DI13</f>
        <v>0</v>
      </c>
      <c r="DL26" s="518">
        <f>+[60]FSS!DJ13</f>
        <v>0</v>
      </c>
      <c r="DM26" s="518">
        <f>+[60]FSS!DK13</f>
        <v>0</v>
      </c>
      <c r="DN26" s="518">
        <f>+[60]FSS!DL13</f>
        <v>0</v>
      </c>
      <c r="DO26" s="518">
        <f>+[60]FSS!DM13</f>
        <v>0</v>
      </c>
      <c r="DP26" s="518">
        <f>+[60]FSS!DN13</f>
        <v>0</v>
      </c>
      <c r="DQ26" s="518">
        <f>+[60]FSS!DO13</f>
        <v>0</v>
      </c>
      <c r="DR26" s="518">
        <f>+[60]FSS!DP13</f>
        <v>0</v>
      </c>
      <c r="DS26" s="518">
        <f>+[60]FSS!DQ13</f>
        <v>0</v>
      </c>
      <c r="DT26" s="518">
        <f>+[60]FSS!DR13</f>
        <v>0</v>
      </c>
      <c r="DU26" s="518">
        <f>+[60]FSS!DS13</f>
        <v>0</v>
      </c>
      <c r="DV26" s="518">
        <f>+[60]FSS!DT13</f>
        <v>0</v>
      </c>
      <c r="DW26" s="15">
        <f t="shared" si="8"/>
        <v>0</v>
      </c>
      <c r="DX26" s="16"/>
      <c r="DY26" s="518">
        <f>+[60]FSS!DU13</f>
        <v>0</v>
      </c>
      <c r="DZ26" s="518">
        <f>+[60]FSS!DV13</f>
        <v>0</v>
      </c>
      <c r="EA26" s="518">
        <f>+[60]FSS!DW13</f>
        <v>0</v>
      </c>
      <c r="EB26" s="518">
        <f>+[60]FSS!DX13</f>
        <v>0</v>
      </c>
      <c r="EC26" s="518">
        <f>+[60]FSS!DY13</f>
        <v>0</v>
      </c>
      <c r="ED26" s="518">
        <f>+[60]FSS!DZ13</f>
        <v>0</v>
      </c>
      <c r="EE26" s="518">
        <f>+[60]FSS!EA13</f>
        <v>0</v>
      </c>
      <c r="EF26" s="518">
        <f>+[60]FSS!EB13</f>
        <v>0</v>
      </c>
      <c r="EG26" s="518">
        <f>+[60]FSS!EC13</f>
        <v>0</v>
      </c>
      <c r="EH26" s="518">
        <f>+[60]FSS!ED13</f>
        <v>0</v>
      </c>
      <c r="EI26" s="518">
        <f>+[60]FSS!EE13</f>
        <v>0</v>
      </c>
      <c r="EJ26" s="518">
        <f>+[60]FSS!EF13</f>
        <v>0</v>
      </c>
      <c r="EK26" s="15">
        <f t="shared" si="9"/>
        <v>0</v>
      </c>
      <c r="EL26" s="16"/>
      <c r="EM26" s="518">
        <f>+[60]FSS!EG13</f>
        <v>0</v>
      </c>
      <c r="EN26" s="518">
        <f>+[60]FSS!EH13</f>
        <v>0</v>
      </c>
      <c r="EO26" s="518">
        <f>+[60]FSS!EI13</f>
        <v>0</v>
      </c>
      <c r="EP26" s="518">
        <f>+[60]FSS!EJ13</f>
        <v>0</v>
      </c>
      <c r="EQ26" s="518">
        <f>+[60]FSS!EK13</f>
        <v>0</v>
      </c>
      <c r="ER26" s="518">
        <f>+[60]FSS!EL13</f>
        <v>0</v>
      </c>
      <c r="ES26" s="518">
        <f>+[60]FSS!EM13</f>
        <v>0</v>
      </c>
      <c r="ET26" s="518">
        <f>+[60]FSS!EN13</f>
        <v>0</v>
      </c>
      <c r="EU26" s="518">
        <f>+[60]FSS!EO13</f>
        <v>0</v>
      </c>
      <c r="EV26" s="518">
        <f>+[60]FSS!EP13</f>
        <v>0</v>
      </c>
      <c r="EW26" s="518">
        <f>+[60]FSS!EQ13</f>
        <v>0</v>
      </c>
      <c r="EX26" s="518">
        <f>+[60]FSS!ER13</f>
        <v>0</v>
      </c>
      <c r="EY26" s="15">
        <f t="shared" si="10"/>
        <v>0</v>
      </c>
      <c r="EZ26" s="16"/>
      <c r="FA26" s="518">
        <f>+[60]FSS!ES13</f>
        <v>0</v>
      </c>
      <c r="FB26" s="518">
        <f>+[60]FSS!ET13</f>
        <v>0</v>
      </c>
      <c r="FC26" s="518">
        <f>+[60]FSS!EU13</f>
        <v>0</v>
      </c>
      <c r="FD26" s="518">
        <f>+[60]FSS!EV13</f>
        <v>0</v>
      </c>
      <c r="FE26" s="518">
        <f>+[60]FSS!EW13</f>
        <v>0</v>
      </c>
      <c r="FF26" s="518">
        <f>+[60]FSS!EX13</f>
        <v>0</v>
      </c>
      <c r="FG26" s="518">
        <f>+[60]FSS!EY13</f>
        <v>0</v>
      </c>
      <c r="FH26" s="518">
        <f>+[60]FSS!EZ13</f>
        <v>0</v>
      </c>
      <c r="FI26" s="518">
        <f>+[60]FSS!FA13</f>
        <v>0</v>
      </c>
      <c r="FJ26" s="518">
        <f>+[60]FSS!FB13</f>
        <v>0</v>
      </c>
      <c r="FK26" s="518">
        <f>+[60]FSS!FC13</f>
        <v>0</v>
      </c>
      <c r="FL26" s="518">
        <f>+[60]FSS!FD13</f>
        <v>0</v>
      </c>
      <c r="FM26" s="15">
        <f t="shared" si="11"/>
        <v>0</v>
      </c>
    </row>
    <row r="27" spans="2:169" ht="15.75" x14ac:dyDescent="0.25">
      <c r="B27" s="694" t="s">
        <v>737</v>
      </c>
      <c r="C27" s="15">
        <f>+[60]FSS!Q17</f>
        <v>0</v>
      </c>
      <c r="D27" s="15">
        <f>+[60]FSS!R17</f>
        <v>0</v>
      </c>
      <c r="E27" s="15">
        <f>+[60]FSS!S17</f>
        <v>0</v>
      </c>
      <c r="F27" s="15">
        <f>+[60]FSS!T17</f>
        <v>0</v>
      </c>
      <c r="G27" s="15">
        <f>+[60]FSS!U17</f>
        <v>0</v>
      </c>
      <c r="H27" s="15">
        <f>+[60]FSS!V17</f>
        <v>0</v>
      </c>
      <c r="I27" s="15">
        <f>+[60]FSS!W17</f>
        <v>0</v>
      </c>
      <c r="J27" s="15">
        <f>+[60]FSS!X17</f>
        <v>0</v>
      </c>
      <c r="K27" s="15">
        <f>+[60]FSS!Y17</f>
        <v>0</v>
      </c>
      <c r="L27" s="15">
        <f>+[60]FSS!Z17</f>
        <v>0</v>
      </c>
      <c r="M27" s="15">
        <f>+[60]FSS!AA17</f>
        <v>0</v>
      </c>
      <c r="N27" s="15">
        <f>+[60]FSS!AB17</f>
        <v>0</v>
      </c>
      <c r="O27" s="15">
        <f t="shared" si="0"/>
        <v>0</v>
      </c>
      <c r="P27" s="16"/>
      <c r="Q27" s="15">
        <f>+[60]FSS!AC17</f>
        <v>0</v>
      </c>
      <c r="R27" s="15">
        <f>+[60]FSS!AD17</f>
        <v>0</v>
      </c>
      <c r="S27" s="15">
        <f>+[60]FSS!AE17</f>
        <v>0</v>
      </c>
      <c r="T27" s="15">
        <f>+[60]FSS!AF17</f>
        <v>0</v>
      </c>
      <c r="U27" s="15">
        <f>+[60]FSS!AG17</f>
        <v>0</v>
      </c>
      <c r="V27" s="15">
        <f>+[60]FSS!AH17</f>
        <v>0</v>
      </c>
      <c r="W27" s="15">
        <f>+[60]FSS!AI17</f>
        <v>0</v>
      </c>
      <c r="X27" s="15">
        <f>+[60]FSS!AJ17</f>
        <v>0</v>
      </c>
      <c r="Y27" s="15">
        <f>+[60]FSS!AK17</f>
        <v>0</v>
      </c>
      <c r="Z27" s="15">
        <f>+[60]FSS!AL17</f>
        <v>0</v>
      </c>
      <c r="AA27" s="15">
        <f>+[60]FSS!AM17</f>
        <v>0</v>
      </c>
      <c r="AB27" s="15">
        <f>+[60]FSS!AN17</f>
        <v>0</v>
      </c>
      <c r="AC27" s="15">
        <f t="shared" si="1"/>
        <v>0</v>
      </c>
      <c r="AD27" s="16"/>
      <c r="AE27" s="15">
        <f>+[60]FSS!AO17</f>
        <v>0</v>
      </c>
      <c r="AF27" s="15">
        <f>+[60]FSS!AP17</f>
        <v>0</v>
      </c>
      <c r="AG27" s="15">
        <f>+[60]FSS!AQ17</f>
        <v>0</v>
      </c>
      <c r="AH27" s="15">
        <f>+[60]FSS!AR17</f>
        <v>0</v>
      </c>
      <c r="AI27" s="15">
        <f>+[60]FSS!AS17</f>
        <v>0</v>
      </c>
      <c r="AJ27" s="15">
        <f>+[60]FSS!AT17</f>
        <v>0</v>
      </c>
      <c r="AK27" s="15">
        <f>+[60]FSS!AU17</f>
        <v>0</v>
      </c>
      <c r="AL27" s="15">
        <f>+[60]FSS!AV17</f>
        <v>0</v>
      </c>
      <c r="AM27" s="15">
        <f>+[60]FSS!AW17</f>
        <v>0</v>
      </c>
      <c r="AN27" s="15">
        <f>+[60]FSS!AX17</f>
        <v>0</v>
      </c>
      <c r="AO27" s="15">
        <f>+[60]FSS!AY17</f>
        <v>0</v>
      </c>
      <c r="AP27" s="15">
        <f>+[60]FSS!AZ17</f>
        <v>0</v>
      </c>
      <c r="AQ27" s="15">
        <f t="shared" si="2"/>
        <v>0</v>
      </c>
      <c r="AR27" s="16"/>
      <c r="AS27" s="15">
        <f>+[60]FSS!BA17</f>
        <v>0</v>
      </c>
      <c r="AT27" s="15">
        <f>+[60]FSS!BB17</f>
        <v>0</v>
      </c>
      <c r="AU27" s="15">
        <f>+[60]FSS!BC17</f>
        <v>0</v>
      </c>
      <c r="AV27" s="15">
        <f>+[60]FSS!BD17</f>
        <v>0</v>
      </c>
      <c r="AW27" s="15">
        <f>+[60]FSS!BE17</f>
        <v>0</v>
      </c>
      <c r="AX27" s="15">
        <f>+[60]FSS!BF17</f>
        <v>0</v>
      </c>
      <c r="AY27" s="15">
        <f>+[60]FSS!BG17</f>
        <v>0</v>
      </c>
      <c r="AZ27" s="15">
        <f>+[60]FSS!BH17</f>
        <v>0</v>
      </c>
      <c r="BA27" s="15">
        <f>+[60]FSS!BI17</f>
        <v>0</v>
      </c>
      <c r="BB27" s="15">
        <f>+[60]FSS!BJ17</f>
        <v>0</v>
      </c>
      <c r="BC27" s="15">
        <f>+[60]FSS!BK17</f>
        <v>0</v>
      </c>
      <c r="BD27" s="15">
        <f>+[60]FSS!BL17</f>
        <v>0</v>
      </c>
      <c r="BE27" s="15">
        <f t="shared" si="3"/>
        <v>0</v>
      </c>
      <c r="BF27" s="16"/>
      <c r="BG27" s="15">
        <f>+[60]FSS!BM17</f>
        <v>0</v>
      </c>
      <c r="BH27" s="15">
        <f>+[60]FSS!BN17</f>
        <v>0</v>
      </c>
      <c r="BI27" s="15">
        <f>+[60]FSS!BO17</f>
        <v>21.863078420000001</v>
      </c>
      <c r="BJ27" s="15">
        <f>+[60]FSS!BP17</f>
        <v>13.306664939999999</v>
      </c>
      <c r="BK27" s="15">
        <f>+[60]FSS!BQ17</f>
        <v>0</v>
      </c>
      <c r="BL27" s="15">
        <f>+[60]FSS!BR17</f>
        <v>0</v>
      </c>
      <c r="BM27" s="15">
        <f>+[60]FSS!BS17</f>
        <v>0</v>
      </c>
      <c r="BN27" s="15">
        <f>+[60]FSS!BT17</f>
        <v>0</v>
      </c>
      <c r="BO27" s="15">
        <f>+[60]FSS!BU17</f>
        <v>0</v>
      </c>
      <c r="BP27" s="15">
        <f>+[60]FSS!BV17</f>
        <v>0</v>
      </c>
      <c r="BQ27" s="15">
        <f>+[60]FSS!BW17</f>
        <v>0</v>
      </c>
      <c r="BR27" s="15">
        <f>+[60]FSS!BX17</f>
        <v>47</v>
      </c>
      <c r="BS27" s="15">
        <f t="shared" si="4"/>
        <v>82.169743359999998</v>
      </c>
      <c r="BT27" s="16"/>
      <c r="BU27" s="15">
        <f>+[60]FSS!BY17</f>
        <v>43.129365229999998</v>
      </c>
      <c r="BV27" s="15">
        <f>+[60]FSS!BZ17</f>
        <v>0</v>
      </c>
      <c r="BW27" s="15">
        <f>+[60]FSS!CA17</f>
        <v>0</v>
      </c>
      <c r="BX27" s="15">
        <f>+[60]FSS!CB17</f>
        <v>0</v>
      </c>
      <c r="BY27" s="15">
        <f>+[60]FSS!CC17</f>
        <v>0</v>
      </c>
      <c r="BZ27" s="15">
        <f>+[60]FSS!CD17</f>
        <v>0</v>
      </c>
      <c r="CA27" s="15">
        <f>+[60]FSS!CE17</f>
        <v>0</v>
      </c>
      <c r="CB27" s="15">
        <f>+[60]FSS!CF17</f>
        <v>0</v>
      </c>
      <c r="CC27" s="15">
        <f>+[60]FSS!CG17</f>
        <v>0</v>
      </c>
      <c r="CD27" s="15">
        <f>+[60]FSS!CH17</f>
        <v>0</v>
      </c>
      <c r="CE27" s="15">
        <f>+[60]FSS!CI17</f>
        <v>0</v>
      </c>
      <c r="CF27" s="15">
        <f>+[60]FSS!CJ17</f>
        <v>0</v>
      </c>
      <c r="CG27" s="15">
        <f t="shared" si="5"/>
        <v>43.129365229999998</v>
      </c>
      <c r="CH27" s="16"/>
      <c r="CI27" s="15">
        <f>+[60]FSS!CK17</f>
        <v>0</v>
      </c>
      <c r="CJ27" s="15">
        <f>+[60]FSS!CL17</f>
        <v>0</v>
      </c>
      <c r="CK27" s="15">
        <f>+[60]FSS!CM17</f>
        <v>0</v>
      </c>
      <c r="CL27" s="15">
        <f>+[60]FSS!CN17</f>
        <v>0</v>
      </c>
      <c r="CM27" s="15">
        <f>+[60]FSS!CO17</f>
        <v>0</v>
      </c>
      <c r="CN27" s="15">
        <f>+[60]FSS!CP17</f>
        <v>0</v>
      </c>
      <c r="CO27" s="15">
        <f>+[60]FSS!CQ17</f>
        <v>0</v>
      </c>
      <c r="CP27" s="15">
        <f>+[60]FSS!CR17</f>
        <v>0</v>
      </c>
      <c r="CQ27" s="15">
        <f>+[60]FSS!CS17</f>
        <v>0</v>
      </c>
      <c r="CR27" s="15">
        <f>+[60]FSS!CT17</f>
        <v>0</v>
      </c>
      <c r="CS27" s="15">
        <f>+[60]FSS!CU17</f>
        <v>0</v>
      </c>
      <c r="CT27" s="15">
        <f>+[60]FSS!CV17</f>
        <v>0</v>
      </c>
      <c r="CU27" s="15">
        <f t="shared" si="6"/>
        <v>0</v>
      </c>
      <c r="CV27" s="16"/>
      <c r="CW27" s="15">
        <f>+[60]FSS!CW17</f>
        <v>0</v>
      </c>
      <c r="CX27" s="15">
        <f>+[60]FSS!CX17</f>
        <v>0</v>
      </c>
      <c r="CY27" s="15">
        <f>+[60]FSS!CY17</f>
        <v>0</v>
      </c>
      <c r="CZ27" s="15">
        <f>+[60]FSS!CZ17</f>
        <v>0</v>
      </c>
      <c r="DA27" s="15">
        <f>+[60]FSS!DA17</f>
        <v>0</v>
      </c>
      <c r="DB27" s="15">
        <f>+[60]FSS!DB17</f>
        <v>0</v>
      </c>
      <c r="DC27" s="15">
        <f>+[60]FSS!DC17</f>
        <v>0</v>
      </c>
      <c r="DD27" s="15">
        <f>+[60]FSS!DD17</f>
        <v>0</v>
      </c>
      <c r="DE27" s="15">
        <f>+[60]FSS!DE17</f>
        <v>0</v>
      </c>
      <c r="DF27" s="15">
        <f>+[60]FSS!DF17</f>
        <v>0</v>
      </c>
      <c r="DG27" s="15">
        <f>+[60]FSS!DG17</f>
        <v>0</v>
      </c>
      <c r="DH27" s="15">
        <f>+[60]FSS!DH17</f>
        <v>0</v>
      </c>
      <c r="DI27" s="15">
        <f t="shared" si="7"/>
        <v>0</v>
      </c>
      <c r="DJ27" s="16"/>
      <c r="DK27" s="15">
        <f>+[60]FSS!DI17</f>
        <v>0</v>
      </c>
      <c r="DL27" s="15">
        <f>+[60]FSS!DJ17</f>
        <v>0</v>
      </c>
      <c r="DM27" s="15">
        <f>+[60]FSS!DK17</f>
        <v>0</v>
      </c>
      <c r="DN27" s="15">
        <f>+[60]FSS!DL17</f>
        <v>0</v>
      </c>
      <c r="DO27" s="15">
        <f>+[60]FSS!DM17</f>
        <v>0</v>
      </c>
      <c r="DP27" s="15">
        <f>+[60]FSS!DN17</f>
        <v>0</v>
      </c>
      <c r="DQ27" s="15">
        <f>+[60]FSS!DO17</f>
        <v>0</v>
      </c>
      <c r="DR27" s="15">
        <f>+[60]FSS!DP17</f>
        <v>0</v>
      </c>
      <c r="DS27" s="15">
        <f>+[60]FSS!DQ17</f>
        <v>0</v>
      </c>
      <c r="DT27" s="15">
        <f>+[60]FSS!DR17</f>
        <v>0</v>
      </c>
      <c r="DU27" s="15">
        <f>+[60]FSS!DS17</f>
        <v>0</v>
      </c>
      <c r="DV27" s="15">
        <f>+[60]FSS!DT17</f>
        <v>0</v>
      </c>
      <c r="DW27" s="15">
        <f t="shared" si="8"/>
        <v>0</v>
      </c>
      <c r="DX27" s="16"/>
      <c r="DY27" s="15">
        <f>+[60]FSS!DU17</f>
        <v>0</v>
      </c>
      <c r="DZ27" s="15">
        <f>+[60]FSS!DV17</f>
        <v>0</v>
      </c>
      <c r="EA27" s="15">
        <f>+[60]FSS!DW17</f>
        <v>0</v>
      </c>
      <c r="EB27" s="15">
        <f>+[60]FSS!DX17</f>
        <v>0</v>
      </c>
      <c r="EC27" s="15">
        <f>+[60]FSS!DY17</f>
        <v>0</v>
      </c>
      <c r="ED27" s="15">
        <f>+[60]FSS!DZ17</f>
        <v>0</v>
      </c>
      <c r="EE27" s="15">
        <f>+[60]FSS!EA17</f>
        <v>0</v>
      </c>
      <c r="EF27" s="15">
        <f>+[60]FSS!EB17</f>
        <v>0</v>
      </c>
      <c r="EG27" s="15">
        <f>+[60]FSS!EC17</f>
        <v>0</v>
      </c>
      <c r="EH27" s="15">
        <f>+[60]FSS!ED17</f>
        <v>0</v>
      </c>
      <c r="EI27" s="15">
        <f>+[60]FSS!EE17</f>
        <v>0</v>
      </c>
      <c r="EJ27" s="15">
        <f>+[60]FSS!EF17</f>
        <v>0</v>
      </c>
      <c r="EK27" s="15">
        <f t="shared" si="9"/>
        <v>0</v>
      </c>
      <c r="EL27" s="16"/>
      <c r="EM27" s="15">
        <f>+[60]FSS!EG17</f>
        <v>0</v>
      </c>
      <c r="EN27" s="15">
        <f>+[60]FSS!EH17</f>
        <v>0</v>
      </c>
      <c r="EO27" s="15">
        <f>+[60]FSS!EI17</f>
        <v>0</v>
      </c>
      <c r="EP27" s="15">
        <f>+[60]FSS!EJ17</f>
        <v>0</v>
      </c>
      <c r="EQ27" s="15">
        <f>+[60]FSS!EK17</f>
        <v>0</v>
      </c>
      <c r="ER27" s="15">
        <f>+[60]FSS!EL17</f>
        <v>0</v>
      </c>
      <c r="ES27" s="15">
        <f>+[60]FSS!EM17</f>
        <v>0</v>
      </c>
      <c r="ET27" s="15">
        <f>+[60]FSS!EN17</f>
        <v>0</v>
      </c>
      <c r="EU27" s="15">
        <f>+[60]FSS!EO17</f>
        <v>0</v>
      </c>
      <c r="EV27" s="15">
        <f>+[60]FSS!EP17</f>
        <v>0</v>
      </c>
      <c r="EW27" s="15">
        <f>+[60]FSS!EQ17</f>
        <v>0</v>
      </c>
      <c r="EX27" s="15">
        <f>+[60]FSS!ER17</f>
        <v>0</v>
      </c>
      <c r="EY27" s="15">
        <f t="shared" si="10"/>
        <v>0</v>
      </c>
      <c r="EZ27" s="16"/>
      <c r="FA27" s="15">
        <f>+[60]FSS!ES17</f>
        <v>0</v>
      </c>
      <c r="FB27" s="15">
        <f>+[60]FSS!ET17</f>
        <v>0</v>
      </c>
      <c r="FC27" s="15">
        <f>+[60]FSS!EU17</f>
        <v>0</v>
      </c>
      <c r="FD27" s="15">
        <f>+[60]FSS!EV17</f>
        <v>0</v>
      </c>
      <c r="FE27" s="15">
        <f>+[60]FSS!EW17</f>
        <v>0</v>
      </c>
      <c r="FF27" s="15">
        <f>+[60]FSS!EX17</f>
        <v>0</v>
      </c>
      <c r="FG27" s="15">
        <f>+[60]FSS!EY17</f>
        <v>0</v>
      </c>
      <c r="FH27" s="15">
        <f>+[60]FSS!EZ17</f>
        <v>0</v>
      </c>
      <c r="FI27" s="15">
        <f>+[60]FSS!FA17</f>
        <v>0</v>
      </c>
      <c r="FJ27" s="15">
        <f>+[60]FSS!FB17</f>
        <v>0</v>
      </c>
      <c r="FK27" s="15">
        <f>+[60]FSS!FC17</f>
        <v>0</v>
      </c>
      <c r="FL27" s="15">
        <f>+[60]FSS!FD17</f>
        <v>0</v>
      </c>
      <c r="FM27" s="15">
        <f t="shared" si="11"/>
        <v>0</v>
      </c>
    </row>
    <row r="28" spans="2:169" ht="15.75" hidden="1" x14ac:dyDescent="0.25">
      <c r="B28" s="694" t="s">
        <v>55</v>
      </c>
      <c r="C28" s="15">
        <f>+[60]FSS!Q18</f>
        <v>0</v>
      </c>
      <c r="D28" s="15">
        <f>+[60]FSS!R18</f>
        <v>0</v>
      </c>
      <c r="E28" s="15">
        <f>+[60]FSS!S18</f>
        <v>0</v>
      </c>
      <c r="F28" s="15">
        <f>+[60]FSS!T18</f>
        <v>0</v>
      </c>
      <c r="G28" s="15">
        <f>+[60]FSS!U18</f>
        <v>0</v>
      </c>
      <c r="H28" s="15">
        <f>+[60]FSS!V18</f>
        <v>0</v>
      </c>
      <c r="I28" s="15">
        <f>+[60]FSS!W18</f>
        <v>0</v>
      </c>
      <c r="J28" s="15">
        <f>+[60]FSS!X18</f>
        <v>0</v>
      </c>
      <c r="K28" s="15">
        <f>+[60]FSS!Y18</f>
        <v>0</v>
      </c>
      <c r="L28" s="15">
        <f>+[60]FSS!Z18</f>
        <v>0</v>
      </c>
      <c r="M28" s="15">
        <f>+[60]FSS!AA18</f>
        <v>0</v>
      </c>
      <c r="N28" s="15">
        <f>+[60]FSS!AB18</f>
        <v>0</v>
      </c>
      <c r="O28" s="15">
        <f t="shared" si="0"/>
        <v>0</v>
      </c>
      <c r="P28" s="16"/>
      <c r="Q28" s="15">
        <f>+[60]FSS!AC18</f>
        <v>0</v>
      </c>
      <c r="R28" s="15">
        <f>+[60]FSS!AD18</f>
        <v>0</v>
      </c>
      <c r="S28" s="15">
        <f>+[60]FSS!AE18</f>
        <v>0</v>
      </c>
      <c r="T28" s="15">
        <f>+[60]FSS!AF18</f>
        <v>0</v>
      </c>
      <c r="U28" s="15">
        <f>+[60]FSS!AG18</f>
        <v>0</v>
      </c>
      <c r="V28" s="15">
        <f>+[60]FSS!AH18</f>
        <v>0</v>
      </c>
      <c r="W28" s="15">
        <f>+[60]FSS!AI18</f>
        <v>0</v>
      </c>
      <c r="X28" s="15">
        <f>+[60]FSS!AJ18</f>
        <v>0</v>
      </c>
      <c r="Y28" s="15">
        <f>+[60]FSS!AK18</f>
        <v>0</v>
      </c>
      <c r="Z28" s="15">
        <f>+[60]FSS!AL18</f>
        <v>0</v>
      </c>
      <c r="AA28" s="15">
        <f>+[60]FSS!AM18</f>
        <v>0</v>
      </c>
      <c r="AB28" s="15">
        <f>+[60]FSS!AN18</f>
        <v>0</v>
      </c>
      <c r="AC28" s="15">
        <f t="shared" si="1"/>
        <v>0</v>
      </c>
      <c r="AD28" s="16"/>
      <c r="AE28" s="15">
        <f>+[60]FSS!AO18</f>
        <v>0</v>
      </c>
      <c r="AF28" s="15">
        <f>+[60]FSS!AP18</f>
        <v>0</v>
      </c>
      <c r="AG28" s="15">
        <f>+[60]FSS!AQ18</f>
        <v>0</v>
      </c>
      <c r="AH28" s="15">
        <f>+[60]FSS!AR18</f>
        <v>0</v>
      </c>
      <c r="AI28" s="15">
        <f>+[60]FSS!AS18</f>
        <v>0</v>
      </c>
      <c r="AJ28" s="15">
        <f>+[60]FSS!AT18</f>
        <v>0</v>
      </c>
      <c r="AK28" s="15">
        <f>+[60]FSS!AU18</f>
        <v>0</v>
      </c>
      <c r="AL28" s="15">
        <f>+[60]FSS!AV18</f>
        <v>0</v>
      </c>
      <c r="AM28" s="15">
        <f>+[60]FSS!AW18</f>
        <v>0</v>
      </c>
      <c r="AN28" s="15">
        <f>+[60]FSS!AX18</f>
        <v>0</v>
      </c>
      <c r="AO28" s="15">
        <f>+[60]FSS!AY18</f>
        <v>0</v>
      </c>
      <c r="AP28" s="15">
        <f>+[60]FSS!AZ18</f>
        <v>0</v>
      </c>
      <c r="AQ28" s="15">
        <f t="shared" si="2"/>
        <v>0</v>
      </c>
      <c r="AR28" s="16"/>
      <c r="AS28" s="15">
        <f>+[60]FSS!BA18</f>
        <v>0</v>
      </c>
      <c r="AT28" s="15">
        <f>+[60]FSS!BB18</f>
        <v>0</v>
      </c>
      <c r="AU28" s="15">
        <f>+[60]FSS!BC18</f>
        <v>0</v>
      </c>
      <c r="AV28" s="15">
        <f>+[60]FSS!BD18</f>
        <v>0</v>
      </c>
      <c r="AW28" s="15">
        <f>+[60]FSS!BE18</f>
        <v>0</v>
      </c>
      <c r="AX28" s="15">
        <f>+[60]FSS!BF18</f>
        <v>0</v>
      </c>
      <c r="AY28" s="15">
        <f>+[60]FSS!BG18</f>
        <v>0</v>
      </c>
      <c r="AZ28" s="15">
        <f>+[60]FSS!BH18</f>
        <v>0</v>
      </c>
      <c r="BA28" s="15">
        <f>+[60]FSS!BI18</f>
        <v>0</v>
      </c>
      <c r="BB28" s="15">
        <f>+[60]FSS!BJ18</f>
        <v>0</v>
      </c>
      <c r="BC28" s="15">
        <f>+[60]FSS!BK18</f>
        <v>0</v>
      </c>
      <c r="BD28" s="15">
        <f>+[60]FSS!BL18</f>
        <v>0</v>
      </c>
      <c r="BE28" s="15">
        <f t="shared" si="3"/>
        <v>0</v>
      </c>
      <c r="BF28" s="16"/>
      <c r="BG28" s="15">
        <f>+[60]FSS!BM18</f>
        <v>0</v>
      </c>
      <c r="BH28" s="15">
        <f>+[60]FSS!BN18</f>
        <v>0</v>
      </c>
      <c r="BI28" s="15">
        <f>+[60]FSS!BO18</f>
        <v>0</v>
      </c>
      <c r="BJ28" s="15">
        <f>+[60]FSS!BP18</f>
        <v>0</v>
      </c>
      <c r="BK28" s="15">
        <f>+[60]FSS!BQ18</f>
        <v>0</v>
      </c>
      <c r="BL28" s="15">
        <f>+[60]FSS!BR18</f>
        <v>0</v>
      </c>
      <c r="BM28" s="15">
        <f>+[60]FSS!BS18</f>
        <v>0</v>
      </c>
      <c r="BN28" s="15">
        <f>+[60]FSS!BT18</f>
        <v>0</v>
      </c>
      <c r="BO28" s="15">
        <f>+[60]FSS!BU18</f>
        <v>0</v>
      </c>
      <c r="BP28" s="15">
        <f>+[60]FSS!BV18</f>
        <v>0</v>
      </c>
      <c r="BQ28" s="15">
        <f>+[60]FSS!BW18</f>
        <v>0</v>
      </c>
      <c r="BR28" s="15">
        <f>+[60]FSS!BX18</f>
        <v>0</v>
      </c>
      <c r="BS28" s="15">
        <f t="shared" si="4"/>
        <v>0</v>
      </c>
      <c r="BT28" s="16"/>
      <c r="BU28" s="15">
        <f>+[60]FSS!BY18</f>
        <v>0</v>
      </c>
      <c r="BV28" s="15">
        <f>+[60]FSS!BZ18</f>
        <v>0</v>
      </c>
      <c r="BW28" s="15">
        <f>+[60]FSS!CA18</f>
        <v>0</v>
      </c>
      <c r="BX28" s="15">
        <f>+[60]FSS!CB18</f>
        <v>0</v>
      </c>
      <c r="BY28" s="15">
        <f>+[60]FSS!CC18</f>
        <v>0</v>
      </c>
      <c r="BZ28" s="15">
        <f>+[60]FSS!CD18</f>
        <v>0</v>
      </c>
      <c r="CA28" s="15">
        <f>+[60]FSS!CE18</f>
        <v>0</v>
      </c>
      <c r="CB28" s="15">
        <f>+[60]FSS!CF18</f>
        <v>0</v>
      </c>
      <c r="CC28" s="15">
        <f>+[60]FSS!CG18</f>
        <v>0</v>
      </c>
      <c r="CD28" s="15">
        <f>+[60]FSS!CH18</f>
        <v>0</v>
      </c>
      <c r="CE28" s="15">
        <f>+[60]FSS!CI18</f>
        <v>0</v>
      </c>
      <c r="CF28" s="15">
        <f>+[60]FSS!CJ18</f>
        <v>0</v>
      </c>
      <c r="CG28" s="15">
        <f t="shared" si="5"/>
        <v>0</v>
      </c>
      <c r="CH28" s="16"/>
      <c r="CI28" s="15">
        <f>+[60]FSS!CK18</f>
        <v>0</v>
      </c>
      <c r="CJ28" s="15">
        <f>+[60]FSS!CL18</f>
        <v>0</v>
      </c>
      <c r="CK28" s="15">
        <f>+[60]FSS!CM18</f>
        <v>0</v>
      </c>
      <c r="CL28" s="15">
        <f>+[60]FSS!CN18</f>
        <v>0</v>
      </c>
      <c r="CM28" s="15">
        <f>+[60]FSS!CO18</f>
        <v>0</v>
      </c>
      <c r="CN28" s="15">
        <f>+[60]FSS!CP18</f>
        <v>0</v>
      </c>
      <c r="CO28" s="15">
        <f>+[60]FSS!CQ18</f>
        <v>0</v>
      </c>
      <c r="CP28" s="15">
        <f>+[60]FSS!CR18</f>
        <v>0</v>
      </c>
      <c r="CQ28" s="15">
        <f>+[60]FSS!CS18</f>
        <v>0</v>
      </c>
      <c r="CR28" s="15">
        <f>+[60]FSS!CT18</f>
        <v>0</v>
      </c>
      <c r="CS28" s="15">
        <f>+[60]FSS!CU18</f>
        <v>0</v>
      </c>
      <c r="CT28" s="15">
        <f>+[60]FSS!CV18</f>
        <v>0</v>
      </c>
      <c r="CU28" s="15">
        <f t="shared" si="6"/>
        <v>0</v>
      </c>
      <c r="CV28" s="16"/>
      <c r="CW28" s="15">
        <f>+[60]FSS!CW18</f>
        <v>0</v>
      </c>
      <c r="CX28" s="15">
        <f>+[60]FSS!CX18</f>
        <v>0</v>
      </c>
      <c r="CY28" s="15">
        <f>+[60]FSS!CY18</f>
        <v>0</v>
      </c>
      <c r="CZ28" s="15">
        <f>+[60]FSS!CZ18</f>
        <v>0</v>
      </c>
      <c r="DA28" s="15">
        <f>+[60]FSS!DA18</f>
        <v>0</v>
      </c>
      <c r="DB28" s="15">
        <f>+[60]FSS!DB18</f>
        <v>0</v>
      </c>
      <c r="DC28" s="15">
        <f>+[60]FSS!DC18</f>
        <v>0</v>
      </c>
      <c r="DD28" s="15">
        <f>+[60]FSS!DD18</f>
        <v>0</v>
      </c>
      <c r="DE28" s="15">
        <f>+[60]FSS!DE18</f>
        <v>0</v>
      </c>
      <c r="DF28" s="15">
        <f>+[60]FSS!DF18</f>
        <v>0</v>
      </c>
      <c r="DG28" s="15">
        <f>+[60]FSS!DG18</f>
        <v>0</v>
      </c>
      <c r="DH28" s="15">
        <f>+[60]FSS!DH18</f>
        <v>0</v>
      </c>
      <c r="DI28" s="15">
        <f t="shared" si="7"/>
        <v>0</v>
      </c>
      <c r="DJ28" s="16"/>
      <c r="DK28" s="15">
        <f>+[60]FSS!DI18</f>
        <v>0</v>
      </c>
      <c r="DL28" s="15">
        <f>+[60]FSS!DJ18</f>
        <v>0</v>
      </c>
      <c r="DM28" s="15">
        <f>+[60]FSS!DK18</f>
        <v>0</v>
      </c>
      <c r="DN28" s="15">
        <f>+[60]FSS!DL18</f>
        <v>0</v>
      </c>
      <c r="DO28" s="15">
        <f>+[60]FSS!DM18</f>
        <v>0</v>
      </c>
      <c r="DP28" s="15">
        <f>+[60]FSS!DN18</f>
        <v>0</v>
      </c>
      <c r="DQ28" s="15">
        <f>+[60]FSS!DO18</f>
        <v>0</v>
      </c>
      <c r="DR28" s="15">
        <f>+[60]FSS!DP18</f>
        <v>0</v>
      </c>
      <c r="DS28" s="15">
        <f>+[60]FSS!DQ18</f>
        <v>0</v>
      </c>
      <c r="DT28" s="15">
        <f>+[60]FSS!DR18</f>
        <v>0</v>
      </c>
      <c r="DU28" s="15">
        <f>+[60]FSS!DS18</f>
        <v>0</v>
      </c>
      <c r="DV28" s="15">
        <f>+[60]FSS!DT18</f>
        <v>0</v>
      </c>
      <c r="DW28" s="15">
        <f t="shared" si="8"/>
        <v>0</v>
      </c>
      <c r="DX28" s="16"/>
      <c r="DY28" s="15">
        <f>+[60]FSS!DU18</f>
        <v>0</v>
      </c>
      <c r="DZ28" s="15">
        <f>+[60]FSS!DV18</f>
        <v>0</v>
      </c>
      <c r="EA28" s="15">
        <f>+[60]FSS!DW18</f>
        <v>0</v>
      </c>
      <c r="EB28" s="15">
        <f>+[60]FSS!DX18</f>
        <v>0</v>
      </c>
      <c r="EC28" s="15">
        <f>+[60]FSS!DY18</f>
        <v>0</v>
      </c>
      <c r="ED28" s="15">
        <f>+[60]FSS!DZ18</f>
        <v>0</v>
      </c>
      <c r="EE28" s="15">
        <f>+[60]FSS!EA18</f>
        <v>0</v>
      </c>
      <c r="EF28" s="15">
        <f>+[60]FSS!EB18</f>
        <v>0</v>
      </c>
      <c r="EG28" s="15">
        <f>+[60]FSS!EC18</f>
        <v>0</v>
      </c>
      <c r="EH28" s="15">
        <f>+[60]FSS!ED18</f>
        <v>0</v>
      </c>
      <c r="EI28" s="15">
        <f>+[60]FSS!EE18</f>
        <v>0</v>
      </c>
      <c r="EJ28" s="15">
        <f>+[60]FSS!EF18</f>
        <v>0</v>
      </c>
      <c r="EK28" s="15">
        <f t="shared" si="9"/>
        <v>0</v>
      </c>
      <c r="EL28" s="16"/>
      <c r="EM28" s="15">
        <f>+[60]FSS!EG18</f>
        <v>0</v>
      </c>
      <c r="EN28" s="15">
        <f>+[60]FSS!EH18</f>
        <v>0</v>
      </c>
      <c r="EO28" s="15">
        <f>+[60]FSS!EI18</f>
        <v>0</v>
      </c>
      <c r="EP28" s="15">
        <f>+[60]FSS!EJ18</f>
        <v>0</v>
      </c>
      <c r="EQ28" s="15">
        <f>+[60]FSS!EK18</f>
        <v>0</v>
      </c>
      <c r="ER28" s="15">
        <f>+[60]FSS!EL18</f>
        <v>0</v>
      </c>
      <c r="ES28" s="15">
        <f>+[60]FSS!EM18</f>
        <v>0</v>
      </c>
      <c r="ET28" s="15">
        <f>+[60]FSS!EN18</f>
        <v>0</v>
      </c>
      <c r="EU28" s="15">
        <f>+[60]FSS!EO18</f>
        <v>0</v>
      </c>
      <c r="EV28" s="15">
        <f>+[60]FSS!EP18</f>
        <v>0</v>
      </c>
      <c r="EW28" s="15">
        <f>+[60]FSS!EQ18</f>
        <v>0</v>
      </c>
      <c r="EX28" s="15">
        <f>+[60]FSS!ER18</f>
        <v>0</v>
      </c>
      <c r="EY28" s="15">
        <f t="shared" si="10"/>
        <v>0</v>
      </c>
      <c r="EZ28" s="16"/>
      <c r="FA28" s="15">
        <f>+[60]FSS!ES18</f>
        <v>0</v>
      </c>
      <c r="FB28" s="15">
        <f>+[60]FSS!ET18</f>
        <v>0</v>
      </c>
      <c r="FC28" s="15">
        <f>+[60]FSS!EU18</f>
        <v>0</v>
      </c>
      <c r="FD28" s="15">
        <f>+[60]FSS!EV18</f>
        <v>0</v>
      </c>
      <c r="FE28" s="15">
        <f>+[60]FSS!EW18</f>
        <v>0</v>
      </c>
      <c r="FF28" s="15">
        <f>+[60]FSS!EX18</f>
        <v>0</v>
      </c>
      <c r="FG28" s="15">
        <f>+[60]FSS!EY18</f>
        <v>0</v>
      </c>
      <c r="FH28" s="15">
        <f>+[60]FSS!EZ18</f>
        <v>0</v>
      </c>
      <c r="FI28" s="15">
        <f>+[60]FSS!FA18</f>
        <v>0</v>
      </c>
      <c r="FJ28" s="15">
        <f>+[60]FSS!FB18</f>
        <v>0</v>
      </c>
      <c r="FK28" s="15">
        <f>+[60]FSS!FC18</f>
        <v>0</v>
      </c>
      <c r="FL28" s="15">
        <f>+[60]FSS!FD18</f>
        <v>0</v>
      </c>
      <c r="FM28" s="15">
        <f t="shared" si="11"/>
        <v>0</v>
      </c>
    </row>
    <row r="29" spans="2:169" ht="16.5" customHeight="1" x14ac:dyDescent="0.25">
      <c r="B29" s="698" t="s">
        <v>682</v>
      </c>
      <c r="C29" s="15">
        <f>+[60]FSS!Q19</f>
        <v>0</v>
      </c>
      <c r="D29" s="15">
        <f>+[60]FSS!R19</f>
        <v>0</v>
      </c>
      <c r="E29" s="15">
        <f>+[60]FSS!S19</f>
        <v>0</v>
      </c>
      <c r="F29" s="15">
        <f>+[60]FSS!T19</f>
        <v>0</v>
      </c>
      <c r="G29" s="15">
        <f>+[60]FSS!U19</f>
        <v>0</v>
      </c>
      <c r="H29" s="15">
        <f>+[60]FSS!V19</f>
        <v>0</v>
      </c>
      <c r="I29" s="15">
        <f>+[60]FSS!W19</f>
        <v>0</v>
      </c>
      <c r="J29" s="15">
        <f>+[60]FSS!X19</f>
        <v>0</v>
      </c>
      <c r="K29" s="15">
        <f>+[60]FSS!Y19</f>
        <v>0</v>
      </c>
      <c r="L29" s="15">
        <f>+[60]FSS!Z19</f>
        <v>0</v>
      </c>
      <c r="M29" s="15">
        <f>+[60]FSS!AA19</f>
        <v>0</v>
      </c>
      <c r="N29" s="15">
        <f>+[60]FSS!AB19</f>
        <v>0</v>
      </c>
      <c r="O29" s="15">
        <f t="shared" si="0"/>
        <v>0</v>
      </c>
      <c r="P29" s="16"/>
      <c r="Q29" s="15">
        <f>+[60]FSS!AC19</f>
        <v>0</v>
      </c>
      <c r="R29" s="15">
        <f>+[60]FSS!AD19</f>
        <v>0</v>
      </c>
      <c r="S29" s="15">
        <f>+[60]FSS!AE19</f>
        <v>0</v>
      </c>
      <c r="T29" s="15">
        <f>+[60]FSS!AF19</f>
        <v>0</v>
      </c>
      <c r="U29" s="15">
        <f>+[60]FSS!AG19</f>
        <v>0</v>
      </c>
      <c r="V29" s="15">
        <f>+[60]FSS!AH19</f>
        <v>0</v>
      </c>
      <c r="W29" s="15">
        <f>+[60]FSS!AI19</f>
        <v>0</v>
      </c>
      <c r="X29" s="15">
        <f>+[60]FSS!AJ19</f>
        <v>0</v>
      </c>
      <c r="Y29" s="15">
        <f>+[60]FSS!AK19</f>
        <v>0</v>
      </c>
      <c r="Z29" s="15">
        <f>+[60]FSS!AL19</f>
        <v>0</v>
      </c>
      <c r="AA29" s="15">
        <f>+[60]FSS!AM19</f>
        <v>0</v>
      </c>
      <c r="AB29" s="15">
        <f>+[60]FSS!AN19</f>
        <v>0</v>
      </c>
      <c r="AC29" s="15">
        <f t="shared" si="1"/>
        <v>0</v>
      </c>
      <c r="AD29" s="16"/>
      <c r="AE29" s="15">
        <f>+[60]FSS!AO19</f>
        <v>0</v>
      </c>
      <c r="AF29" s="15">
        <f>+[60]FSS!AP19</f>
        <v>0</v>
      </c>
      <c r="AG29" s="15">
        <f>+[60]FSS!AQ19</f>
        <v>0</v>
      </c>
      <c r="AH29" s="15">
        <f>+[60]FSS!AR19</f>
        <v>0</v>
      </c>
      <c r="AI29" s="15">
        <f>+[60]FSS!AS19</f>
        <v>0</v>
      </c>
      <c r="AJ29" s="15">
        <f>+[60]FSS!AT19</f>
        <v>0</v>
      </c>
      <c r="AK29" s="15">
        <f>+[60]FSS!AU19</f>
        <v>0</v>
      </c>
      <c r="AL29" s="15">
        <f>+[60]FSS!AV19</f>
        <v>0</v>
      </c>
      <c r="AM29" s="15">
        <f>+[60]FSS!AW19</f>
        <v>0</v>
      </c>
      <c r="AN29" s="15">
        <f>+[60]FSS!AX19</f>
        <v>0</v>
      </c>
      <c r="AO29" s="15">
        <f>+[60]FSS!AY19</f>
        <v>0</v>
      </c>
      <c r="AP29" s="15">
        <f>+[60]FSS!AZ19</f>
        <v>0</v>
      </c>
      <c r="AQ29" s="15">
        <f t="shared" si="2"/>
        <v>0</v>
      </c>
      <c r="AR29" s="16"/>
      <c r="AS29" s="15">
        <f>+[60]FSS!BA19</f>
        <v>0</v>
      </c>
      <c r="AT29" s="15">
        <f>+[60]FSS!BB19</f>
        <v>0</v>
      </c>
      <c r="AU29" s="15">
        <f>+[60]FSS!BC19</f>
        <v>0</v>
      </c>
      <c r="AV29" s="15">
        <f>+[60]FSS!BD19</f>
        <v>0</v>
      </c>
      <c r="AW29" s="15">
        <f>+[60]FSS!BE19</f>
        <v>0</v>
      </c>
      <c r="AX29" s="15">
        <f>+[60]FSS!BF19</f>
        <v>0</v>
      </c>
      <c r="AY29" s="15">
        <f>+[60]FSS!BG19</f>
        <v>0</v>
      </c>
      <c r="AZ29" s="15">
        <f>+[60]FSS!BH19</f>
        <v>0</v>
      </c>
      <c r="BA29" s="15">
        <f>+[60]FSS!BI19</f>
        <v>0</v>
      </c>
      <c r="BB29" s="15">
        <f>+[60]FSS!BJ19</f>
        <v>0</v>
      </c>
      <c r="BC29" s="15">
        <f>+[60]FSS!BK19</f>
        <v>0</v>
      </c>
      <c r="BD29" s="15">
        <f>+[60]FSS!BL19</f>
        <v>0</v>
      </c>
      <c r="BE29" s="15">
        <f t="shared" si="3"/>
        <v>0</v>
      </c>
      <c r="BF29" s="16"/>
      <c r="BG29" s="15">
        <f>+[60]FSS!BM19</f>
        <v>0</v>
      </c>
      <c r="BH29" s="15">
        <f>+[60]FSS!BN19</f>
        <v>0</v>
      </c>
      <c r="BI29" s="15">
        <f>+[60]FSS!BO19</f>
        <v>0</v>
      </c>
      <c r="BJ29" s="15">
        <f>+[60]FSS!BP19</f>
        <v>0</v>
      </c>
      <c r="BK29" s="15">
        <f>+[60]FSS!BQ19</f>
        <v>0</v>
      </c>
      <c r="BL29" s="15">
        <f>+[60]FSS!BR19</f>
        <v>0</v>
      </c>
      <c r="BM29" s="15">
        <f>+[60]FSS!BS19</f>
        <v>0</v>
      </c>
      <c r="BN29" s="15">
        <f>+[60]FSS!BT19</f>
        <v>0</v>
      </c>
      <c r="BO29" s="15">
        <f>+[60]FSS!BU19</f>
        <v>0</v>
      </c>
      <c r="BP29" s="15">
        <f>+[60]FSS!BV19</f>
        <v>0</v>
      </c>
      <c r="BQ29" s="15">
        <f>+[60]FSS!BW19</f>
        <v>0</v>
      </c>
      <c r="BR29" s="15">
        <f>+[60]FSS!BX19</f>
        <v>25</v>
      </c>
      <c r="BS29" s="15">
        <f t="shared" si="4"/>
        <v>25</v>
      </c>
      <c r="BT29" s="16"/>
      <c r="BU29" s="15">
        <f>+[60]FSS!BY19</f>
        <v>0</v>
      </c>
      <c r="BV29" s="15">
        <f>+[60]FSS!BZ19</f>
        <v>0</v>
      </c>
      <c r="BW29" s="15">
        <f>+[60]FSS!CA19</f>
        <v>0</v>
      </c>
      <c r="BX29" s="15">
        <f>+[60]FSS!CB19</f>
        <v>0</v>
      </c>
      <c r="BY29" s="15">
        <f>+[60]FSS!CC19</f>
        <v>0</v>
      </c>
      <c r="BZ29" s="15">
        <f>+[60]FSS!CD19</f>
        <v>0</v>
      </c>
      <c r="CA29" s="15">
        <f>+[60]FSS!CE19</f>
        <v>0</v>
      </c>
      <c r="CB29" s="15">
        <f>+[60]FSS!CF19</f>
        <v>0</v>
      </c>
      <c r="CC29" s="15">
        <f>+[60]FSS!CG19</f>
        <v>0</v>
      </c>
      <c r="CD29" s="15">
        <f>+[60]FSS!CH19</f>
        <v>0</v>
      </c>
      <c r="CE29" s="15">
        <f>+[60]FSS!CI19</f>
        <v>0</v>
      </c>
      <c r="CF29" s="15">
        <f>+[60]FSS!CJ19</f>
        <v>0</v>
      </c>
      <c r="CG29" s="15">
        <f t="shared" si="5"/>
        <v>0</v>
      </c>
      <c r="CH29" s="16"/>
      <c r="CI29" s="15">
        <f>+[60]FSS!CK19</f>
        <v>0</v>
      </c>
      <c r="CJ29" s="15">
        <f>+[60]FSS!CL19</f>
        <v>0</v>
      </c>
      <c r="CK29" s="15">
        <f>+[60]FSS!CM19</f>
        <v>0</v>
      </c>
      <c r="CL29" s="15">
        <f>+[60]FSS!CN19</f>
        <v>0</v>
      </c>
      <c r="CM29" s="15">
        <f>+[60]FSS!CO19</f>
        <v>0</v>
      </c>
      <c r="CN29" s="15">
        <f>+[60]FSS!CP19</f>
        <v>0</v>
      </c>
      <c r="CO29" s="15">
        <f>+[60]FSS!CQ19</f>
        <v>0</v>
      </c>
      <c r="CP29" s="15">
        <f>+[60]FSS!CR19</f>
        <v>0</v>
      </c>
      <c r="CQ29" s="15">
        <f>+[60]FSS!CS19</f>
        <v>0</v>
      </c>
      <c r="CR29" s="15">
        <f>+[60]FSS!CT19</f>
        <v>0</v>
      </c>
      <c r="CS29" s="15">
        <f>+[60]FSS!CU19</f>
        <v>0</v>
      </c>
      <c r="CT29" s="15">
        <f>+[60]FSS!CV19</f>
        <v>0</v>
      </c>
      <c r="CU29" s="15">
        <f t="shared" si="6"/>
        <v>0</v>
      </c>
      <c r="CV29" s="16"/>
      <c r="CW29" s="15">
        <f>+[60]FSS!CW19</f>
        <v>0</v>
      </c>
      <c r="CX29" s="15">
        <f>+[60]FSS!CX19</f>
        <v>0</v>
      </c>
      <c r="CY29" s="15">
        <f>+[60]FSS!CY19</f>
        <v>0</v>
      </c>
      <c r="CZ29" s="15">
        <f>+[60]FSS!CZ19</f>
        <v>0</v>
      </c>
      <c r="DA29" s="15">
        <f>+[60]FSS!DA19</f>
        <v>0</v>
      </c>
      <c r="DB29" s="15">
        <f>+[60]FSS!DB19</f>
        <v>0</v>
      </c>
      <c r="DC29" s="15">
        <f>+[60]FSS!DC19</f>
        <v>0</v>
      </c>
      <c r="DD29" s="15">
        <f>+[60]FSS!DD19</f>
        <v>0</v>
      </c>
      <c r="DE29" s="15">
        <f>+[60]FSS!DE19</f>
        <v>0</v>
      </c>
      <c r="DF29" s="15">
        <f>+[60]FSS!DF19</f>
        <v>0</v>
      </c>
      <c r="DG29" s="15">
        <f>+[60]FSS!DG19</f>
        <v>0</v>
      </c>
      <c r="DH29" s="15">
        <f>+[60]FSS!DH19</f>
        <v>0</v>
      </c>
      <c r="DI29" s="15">
        <f t="shared" si="7"/>
        <v>0</v>
      </c>
      <c r="DJ29" s="16"/>
      <c r="DK29" s="15">
        <f>+[60]FSS!DI19</f>
        <v>0</v>
      </c>
      <c r="DL29" s="15">
        <f>+[60]FSS!DJ19</f>
        <v>0</v>
      </c>
      <c r="DM29" s="15">
        <f>+[60]FSS!DK19</f>
        <v>0</v>
      </c>
      <c r="DN29" s="15">
        <f>+[60]FSS!DL19</f>
        <v>0</v>
      </c>
      <c r="DO29" s="15">
        <f>+[60]FSS!DM19</f>
        <v>0</v>
      </c>
      <c r="DP29" s="15">
        <f>+[60]FSS!DN19</f>
        <v>0</v>
      </c>
      <c r="DQ29" s="15">
        <f>+[60]FSS!DO19</f>
        <v>0</v>
      </c>
      <c r="DR29" s="15">
        <f>+[60]FSS!DP19</f>
        <v>0</v>
      </c>
      <c r="DS29" s="15">
        <f>+[60]FSS!DQ19</f>
        <v>0</v>
      </c>
      <c r="DT29" s="15">
        <f>+[60]FSS!DR19</f>
        <v>0</v>
      </c>
      <c r="DU29" s="15">
        <f>+[60]FSS!DS19</f>
        <v>0</v>
      </c>
      <c r="DV29" s="15">
        <f>+[60]FSS!DT19</f>
        <v>0</v>
      </c>
      <c r="DW29" s="15">
        <f t="shared" si="8"/>
        <v>0</v>
      </c>
      <c r="DX29" s="16"/>
      <c r="DY29" s="15">
        <f>+[60]FSS!DU19</f>
        <v>0</v>
      </c>
      <c r="DZ29" s="15">
        <f>+[60]FSS!DV19</f>
        <v>0</v>
      </c>
      <c r="EA29" s="15">
        <f>+[60]FSS!DW19</f>
        <v>0</v>
      </c>
      <c r="EB29" s="15">
        <f>+[60]FSS!DX19</f>
        <v>0</v>
      </c>
      <c r="EC29" s="15">
        <f>+[60]FSS!DY19</f>
        <v>0</v>
      </c>
      <c r="ED29" s="15">
        <f>+[60]FSS!DZ19</f>
        <v>0</v>
      </c>
      <c r="EE29" s="15">
        <f>+[60]FSS!EA19</f>
        <v>0</v>
      </c>
      <c r="EF29" s="15">
        <f>+[60]FSS!EB19</f>
        <v>0</v>
      </c>
      <c r="EG29" s="15">
        <f>+[60]FSS!EC19</f>
        <v>0</v>
      </c>
      <c r="EH29" s="15">
        <f>+[60]FSS!ED19</f>
        <v>0</v>
      </c>
      <c r="EI29" s="15">
        <f>+[60]FSS!EE19</f>
        <v>0</v>
      </c>
      <c r="EJ29" s="15">
        <f>+[60]FSS!EF19</f>
        <v>0</v>
      </c>
      <c r="EK29" s="15">
        <f t="shared" si="9"/>
        <v>0</v>
      </c>
      <c r="EL29" s="16"/>
      <c r="EM29" s="15">
        <f>+[60]FSS!EG19</f>
        <v>0</v>
      </c>
      <c r="EN29" s="15">
        <f>+[60]FSS!EH19</f>
        <v>0</v>
      </c>
      <c r="EO29" s="15">
        <f>+[60]FSS!EI19</f>
        <v>0</v>
      </c>
      <c r="EP29" s="15">
        <f>+[60]FSS!EJ19</f>
        <v>0</v>
      </c>
      <c r="EQ29" s="15">
        <f>+[60]FSS!EK19</f>
        <v>0</v>
      </c>
      <c r="ER29" s="15">
        <f>+[60]FSS!EL19</f>
        <v>0</v>
      </c>
      <c r="ES29" s="15">
        <f>+[60]FSS!EM19</f>
        <v>0</v>
      </c>
      <c r="ET29" s="15">
        <f>+[60]FSS!EN19</f>
        <v>0</v>
      </c>
      <c r="EU29" s="15">
        <f>+[60]FSS!EO19</f>
        <v>0</v>
      </c>
      <c r="EV29" s="15">
        <f>+[60]FSS!EP19</f>
        <v>0</v>
      </c>
      <c r="EW29" s="15">
        <f>+[60]FSS!EQ19</f>
        <v>0</v>
      </c>
      <c r="EX29" s="15">
        <f>+[60]FSS!ER19</f>
        <v>0</v>
      </c>
      <c r="EY29" s="15">
        <f t="shared" si="10"/>
        <v>0</v>
      </c>
      <c r="EZ29" s="16"/>
      <c r="FA29" s="15">
        <f>+[60]FSS!ES19</f>
        <v>0</v>
      </c>
      <c r="FB29" s="15">
        <f>+[60]FSS!ET19</f>
        <v>0</v>
      </c>
      <c r="FC29" s="15">
        <f>+[60]FSS!EU19</f>
        <v>0</v>
      </c>
      <c r="FD29" s="15">
        <f>+[60]FSS!EV19</f>
        <v>0</v>
      </c>
      <c r="FE29" s="15">
        <f>+[60]FSS!EW19</f>
        <v>0</v>
      </c>
      <c r="FF29" s="15">
        <f>+[60]FSS!EX19</f>
        <v>0</v>
      </c>
      <c r="FG29" s="15">
        <f>+[60]FSS!EY19</f>
        <v>0</v>
      </c>
      <c r="FH29" s="15">
        <f>+[60]FSS!EZ19</f>
        <v>0</v>
      </c>
      <c r="FI29" s="15">
        <f>+[60]FSS!FA19</f>
        <v>0</v>
      </c>
      <c r="FJ29" s="15">
        <f>+[60]FSS!FB19</f>
        <v>0</v>
      </c>
      <c r="FK29" s="15">
        <f>+[60]FSS!FC19</f>
        <v>0</v>
      </c>
      <c r="FL29" s="15">
        <f>+[60]FSS!FD19</f>
        <v>0</v>
      </c>
      <c r="FM29" s="15">
        <f t="shared" si="11"/>
        <v>0</v>
      </c>
    </row>
    <row r="30" spans="2:169" ht="15.75" hidden="1" x14ac:dyDescent="0.25">
      <c r="B30" s="690" t="s">
        <v>97</v>
      </c>
      <c r="C30" s="20">
        <f>+C31</f>
        <v>0</v>
      </c>
      <c r="D30" s="20">
        <f t="shared" ref="D30:N30" si="84">+D31</f>
        <v>0</v>
      </c>
      <c r="E30" s="20">
        <f t="shared" si="84"/>
        <v>0</v>
      </c>
      <c r="F30" s="20">
        <f t="shared" si="84"/>
        <v>0</v>
      </c>
      <c r="G30" s="20">
        <f t="shared" si="84"/>
        <v>0</v>
      </c>
      <c r="H30" s="20">
        <f t="shared" si="84"/>
        <v>0</v>
      </c>
      <c r="I30" s="20">
        <f t="shared" si="84"/>
        <v>0</v>
      </c>
      <c r="J30" s="20">
        <f t="shared" si="84"/>
        <v>0</v>
      </c>
      <c r="K30" s="20">
        <f t="shared" si="84"/>
        <v>0</v>
      </c>
      <c r="L30" s="20">
        <f t="shared" si="84"/>
        <v>0</v>
      </c>
      <c r="M30" s="20">
        <f t="shared" si="84"/>
        <v>0</v>
      </c>
      <c r="N30" s="20">
        <f t="shared" si="84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5">+R31</f>
        <v>0</v>
      </c>
      <c r="S30" s="20">
        <f t="shared" si="85"/>
        <v>0</v>
      </c>
      <c r="T30" s="20">
        <f t="shared" si="85"/>
        <v>0</v>
      </c>
      <c r="U30" s="20">
        <f t="shared" si="85"/>
        <v>0</v>
      </c>
      <c r="V30" s="20">
        <f t="shared" si="85"/>
        <v>0</v>
      </c>
      <c r="W30" s="20">
        <f t="shared" si="85"/>
        <v>0</v>
      </c>
      <c r="X30" s="20">
        <f t="shared" si="85"/>
        <v>0</v>
      </c>
      <c r="Y30" s="20">
        <f t="shared" si="85"/>
        <v>0</v>
      </c>
      <c r="Z30" s="20">
        <f t="shared" si="85"/>
        <v>0</v>
      </c>
      <c r="AA30" s="20">
        <f t="shared" si="85"/>
        <v>0</v>
      </c>
      <c r="AB30" s="20">
        <f t="shared" si="85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6">+AF31</f>
        <v>0</v>
      </c>
      <c r="AG30" s="20">
        <f t="shared" si="86"/>
        <v>0</v>
      </c>
      <c r="AH30" s="20">
        <f t="shared" si="86"/>
        <v>0</v>
      </c>
      <c r="AI30" s="20">
        <f t="shared" si="86"/>
        <v>0</v>
      </c>
      <c r="AJ30" s="20">
        <f t="shared" si="86"/>
        <v>0</v>
      </c>
      <c r="AK30" s="20">
        <f t="shared" si="86"/>
        <v>0</v>
      </c>
      <c r="AL30" s="20">
        <f t="shared" si="86"/>
        <v>0</v>
      </c>
      <c r="AM30" s="20">
        <f t="shared" si="86"/>
        <v>0</v>
      </c>
      <c r="AN30" s="20">
        <f t="shared" si="86"/>
        <v>0</v>
      </c>
      <c r="AO30" s="20">
        <f t="shared" si="86"/>
        <v>0</v>
      </c>
      <c r="AP30" s="20">
        <f t="shared" si="86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7">+AT31</f>
        <v>0</v>
      </c>
      <c r="AU30" s="20">
        <f t="shared" si="87"/>
        <v>0</v>
      </c>
      <c r="AV30" s="20">
        <f t="shared" si="87"/>
        <v>0</v>
      </c>
      <c r="AW30" s="20">
        <f t="shared" si="87"/>
        <v>0</v>
      </c>
      <c r="AX30" s="20">
        <f t="shared" si="87"/>
        <v>0</v>
      </c>
      <c r="AY30" s="20">
        <f t="shared" si="87"/>
        <v>0</v>
      </c>
      <c r="AZ30" s="20">
        <f t="shared" si="87"/>
        <v>0</v>
      </c>
      <c r="BA30" s="20">
        <f t="shared" si="87"/>
        <v>0</v>
      </c>
      <c r="BB30" s="20">
        <f t="shared" si="87"/>
        <v>0</v>
      </c>
      <c r="BC30" s="20">
        <f t="shared" si="87"/>
        <v>0</v>
      </c>
      <c r="BD30" s="20">
        <f t="shared" si="87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8">+BH31</f>
        <v>0</v>
      </c>
      <c r="BI30" s="20">
        <f t="shared" si="88"/>
        <v>0</v>
      </c>
      <c r="BJ30" s="20">
        <f t="shared" si="88"/>
        <v>0</v>
      </c>
      <c r="BK30" s="20">
        <f t="shared" si="88"/>
        <v>0</v>
      </c>
      <c r="BL30" s="20">
        <f t="shared" si="88"/>
        <v>0</v>
      </c>
      <c r="BM30" s="20">
        <f t="shared" si="88"/>
        <v>0</v>
      </c>
      <c r="BN30" s="20">
        <f t="shared" si="88"/>
        <v>0</v>
      </c>
      <c r="BO30" s="20">
        <f t="shared" si="88"/>
        <v>0</v>
      </c>
      <c r="BP30" s="20">
        <f t="shared" si="88"/>
        <v>0</v>
      </c>
      <c r="BQ30" s="20">
        <f t="shared" si="88"/>
        <v>0</v>
      </c>
      <c r="BR30" s="20">
        <f t="shared" si="88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9">+BV31</f>
        <v>0</v>
      </c>
      <c r="BW30" s="20">
        <f t="shared" si="89"/>
        <v>0</v>
      </c>
      <c r="BX30" s="20">
        <f t="shared" si="89"/>
        <v>0</v>
      </c>
      <c r="BY30" s="20">
        <f t="shared" si="89"/>
        <v>0</v>
      </c>
      <c r="BZ30" s="20">
        <f t="shared" si="89"/>
        <v>0</v>
      </c>
      <c r="CA30" s="20">
        <f t="shared" si="89"/>
        <v>0</v>
      </c>
      <c r="CB30" s="20">
        <f t="shared" si="89"/>
        <v>0</v>
      </c>
      <c r="CC30" s="20">
        <f t="shared" si="89"/>
        <v>0</v>
      </c>
      <c r="CD30" s="20">
        <f t="shared" si="89"/>
        <v>0</v>
      </c>
      <c r="CE30" s="20">
        <f t="shared" si="89"/>
        <v>0</v>
      </c>
      <c r="CF30" s="20">
        <f t="shared" si="89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0">+CJ31</f>
        <v>0</v>
      </c>
      <c r="CK30" s="20">
        <f t="shared" si="90"/>
        <v>0</v>
      </c>
      <c r="CL30" s="20">
        <f t="shared" si="90"/>
        <v>0</v>
      </c>
      <c r="CM30" s="20">
        <f t="shared" si="90"/>
        <v>0</v>
      </c>
      <c r="CN30" s="20">
        <f t="shared" si="90"/>
        <v>0</v>
      </c>
      <c r="CO30" s="20">
        <f t="shared" si="90"/>
        <v>0</v>
      </c>
      <c r="CP30" s="20">
        <f t="shared" si="90"/>
        <v>0</v>
      </c>
      <c r="CQ30" s="20">
        <f t="shared" si="90"/>
        <v>0</v>
      </c>
      <c r="CR30" s="20">
        <f t="shared" si="90"/>
        <v>0</v>
      </c>
      <c r="CS30" s="20">
        <f t="shared" si="90"/>
        <v>0</v>
      </c>
      <c r="CT30" s="20">
        <f t="shared" si="90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1">+CX31</f>
        <v>0</v>
      </c>
      <c r="CY30" s="20">
        <f t="shared" si="91"/>
        <v>0</v>
      </c>
      <c r="CZ30" s="20">
        <f t="shared" si="91"/>
        <v>0</v>
      </c>
      <c r="DA30" s="20">
        <f t="shared" si="91"/>
        <v>0</v>
      </c>
      <c r="DB30" s="20">
        <f t="shared" si="91"/>
        <v>0</v>
      </c>
      <c r="DC30" s="20">
        <f t="shared" si="91"/>
        <v>0</v>
      </c>
      <c r="DD30" s="20">
        <f t="shared" si="91"/>
        <v>0</v>
      </c>
      <c r="DE30" s="20">
        <f t="shared" si="91"/>
        <v>0</v>
      </c>
      <c r="DF30" s="20">
        <f t="shared" si="91"/>
        <v>0</v>
      </c>
      <c r="DG30" s="20">
        <f t="shared" si="91"/>
        <v>0</v>
      </c>
      <c r="DH30" s="20">
        <f t="shared" si="91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2">+DL31</f>
        <v>0</v>
      </c>
      <c r="DM30" s="20">
        <f t="shared" si="92"/>
        <v>0</v>
      </c>
      <c r="DN30" s="20">
        <f t="shared" si="92"/>
        <v>0</v>
      </c>
      <c r="DO30" s="20">
        <f t="shared" si="92"/>
        <v>0</v>
      </c>
      <c r="DP30" s="20">
        <f t="shared" si="92"/>
        <v>0</v>
      </c>
      <c r="DQ30" s="20">
        <f t="shared" si="92"/>
        <v>0</v>
      </c>
      <c r="DR30" s="20">
        <f t="shared" si="92"/>
        <v>0</v>
      </c>
      <c r="DS30" s="20">
        <f t="shared" si="92"/>
        <v>0</v>
      </c>
      <c r="DT30" s="20">
        <f t="shared" si="92"/>
        <v>0</v>
      </c>
      <c r="DU30" s="20">
        <f t="shared" si="92"/>
        <v>0</v>
      </c>
      <c r="DV30" s="20">
        <f t="shared" si="92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3">+DZ31</f>
        <v>0</v>
      </c>
      <c r="EA30" s="20">
        <f t="shared" si="93"/>
        <v>0</v>
      </c>
      <c r="EB30" s="20">
        <f t="shared" si="93"/>
        <v>0</v>
      </c>
      <c r="EC30" s="20">
        <f t="shared" si="93"/>
        <v>0</v>
      </c>
      <c r="ED30" s="20">
        <f t="shared" si="93"/>
        <v>0</v>
      </c>
      <c r="EE30" s="20">
        <f t="shared" si="93"/>
        <v>0</v>
      </c>
      <c r="EF30" s="20">
        <f t="shared" si="93"/>
        <v>0</v>
      </c>
      <c r="EG30" s="20">
        <f t="shared" si="93"/>
        <v>0</v>
      </c>
      <c r="EH30" s="20">
        <f t="shared" si="93"/>
        <v>0</v>
      </c>
      <c r="EI30" s="20">
        <f t="shared" si="93"/>
        <v>0</v>
      </c>
      <c r="EJ30" s="20">
        <f t="shared" si="93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4">+EN31</f>
        <v>0</v>
      </c>
      <c r="EO30" s="20">
        <f t="shared" si="94"/>
        <v>0</v>
      </c>
      <c r="EP30" s="20">
        <f t="shared" si="94"/>
        <v>0</v>
      </c>
      <c r="EQ30" s="20">
        <f t="shared" si="94"/>
        <v>0</v>
      </c>
      <c r="ER30" s="20">
        <f t="shared" si="94"/>
        <v>0</v>
      </c>
      <c r="ES30" s="20">
        <f t="shared" si="94"/>
        <v>0</v>
      </c>
      <c r="ET30" s="20">
        <f t="shared" si="94"/>
        <v>0</v>
      </c>
      <c r="EU30" s="20">
        <f t="shared" si="94"/>
        <v>0</v>
      </c>
      <c r="EV30" s="20">
        <f t="shared" si="94"/>
        <v>0</v>
      </c>
      <c r="EW30" s="20">
        <f t="shared" si="94"/>
        <v>0</v>
      </c>
      <c r="EX30" s="20">
        <f t="shared" si="94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95">+FB31</f>
        <v>0</v>
      </c>
      <c r="FC30" s="20">
        <f t="shared" si="95"/>
        <v>0</v>
      </c>
      <c r="FD30" s="20">
        <f t="shared" si="95"/>
        <v>0</v>
      </c>
      <c r="FE30" s="20">
        <f t="shared" si="95"/>
        <v>0</v>
      </c>
      <c r="FF30" s="20">
        <f t="shared" si="95"/>
        <v>0</v>
      </c>
      <c r="FG30" s="20">
        <f t="shared" si="95"/>
        <v>0</v>
      </c>
      <c r="FH30" s="20">
        <f t="shared" si="95"/>
        <v>0</v>
      </c>
      <c r="FI30" s="20">
        <f t="shared" si="95"/>
        <v>0</v>
      </c>
      <c r="FJ30" s="20">
        <f t="shared" si="95"/>
        <v>0</v>
      </c>
      <c r="FK30" s="20">
        <f t="shared" si="95"/>
        <v>0</v>
      </c>
      <c r="FL30" s="20">
        <f t="shared" si="95"/>
        <v>0</v>
      </c>
      <c r="FM30" s="20">
        <f t="shared" si="11"/>
        <v>0</v>
      </c>
    </row>
    <row r="31" spans="2:169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5.75" x14ac:dyDescent="0.25">
      <c r="B32" s="690" t="s">
        <v>40</v>
      </c>
      <c r="C32" s="20">
        <f>+C33++C40+C41+C35</f>
        <v>-150.13930607423546</v>
      </c>
      <c r="D32" s="20">
        <f t="shared" ref="D32" si="96">+D33++D40+D41+D35</f>
        <v>-140.21628576764027</v>
      </c>
      <c r="E32" s="20">
        <f t="shared" ref="E32" si="97">+E33++E40+E41+E35</f>
        <v>-203.98244272263776</v>
      </c>
      <c r="F32" s="20">
        <f t="shared" ref="F32" si="98">+F33++F40+F41+F35</f>
        <v>-208.81356895606666</v>
      </c>
      <c r="G32" s="20">
        <f t="shared" ref="G32" si="99">+G33++G40+G41+G35</f>
        <v>-277.43927673680975</v>
      </c>
      <c r="H32" s="20">
        <f t="shared" ref="H32" si="100">+H33++H40+H41+H35</f>
        <v>59.372444621131052</v>
      </c>
      <c r="I32" s="20">
        <f t="shared" ref="I32" si="101">+I33++I40+I41+I35</f>
        <v>-99.427470729512095</v>
      </c>
      <c r="J32" s="20">
        <f t="shared" ref="J32" si="102">+J33++J40+J41+J35</f>
        <v>279.4174419168321</v>
      </c>
      <c r="K32" s="20">
        <f t="shared" ref="K32" si="103">+K33++K40+K41+K35</f>
        <v>-239.51948351733301</v>
      </c>
      <c r="L32" s="20">
        <f t="shared" ref="L32" si="104">+L33++L40+L41+L35</f>
        <v>-436.19864780720764</v>
      </c>
      <c r="M32" s="20">
        <f t="shared" ref="M32" si="105">+M33++M40+M41+M35</f>
        <v>-288.07544892291753</v>
      </c>
      <c r="N32" s="20">
        <f t="shared" ref="N32" si="106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7">+R33++R40+R41+R35</f>
        <v>-63.392842234803524</v>
      </c>
      <c r="S32" s="20">
        <f t="shared" ref="S32" si="108">+S33++S40+S41+S35</f>
        <v>-503.62882267626293</v>
      </c>
      <c r="T32" s="20">
        <f t="shared" ref="T32" si="109">+T33++T40+T41+T35</f>
        <v>-65.943306739260095</v>
      </c>
      <c r="U32" s="20">
        <f t="shared" ref="U32" si="110">+U33++U40+U41+U35</f>
        <v>-158.76646716339116</v>
      </c>
      <c r="V32" s="20">
        <f t="shared" ref="V32" si="111">+V33++V40+V41+V35</f>
        <v>-141.13678837163911</v>
      </c>
      <c r="W32" s="20">
        <f t="shared" ref="W32" si="112">+W33++W40+W41+W35</f>
        <v>-23.103101991000102</v>
      </c>
      <c r="X32" s="20">
        <f t="shared" ref="X32" si="113">+X33++X40+X41+X35</f>
        <v>-197.87165417273044</v>
      </c>
      <c r="Y32" s="20">
        <f t="shared" ref="Y32" si="114">+Y33++Y40+Y41+Y35</f>
        <v>156.67636908661268</v>
      </c>
      <c r="Z32" s="20">
        <f t="shared" ref="Z32" si="115">+Z33++Z40+Z41+Z35</f>
        <v>-123.33250374413299</v>
      </c>
      <c r="AA32" s="20">
        <f t="shared" ref="AA32" si="116">+AA33++AA40+AA41+AA35</f>
        <v>-352.08906864630831</v>
      </c>
      <c r="AB32" s="20">
        <f t="shared" ref="AB32" si="117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8">+AF33++AF40+AF41+AF35</f>
        <v>-49.805242521437279</v>
      </c>
      <c r="AG32" s="20">
        <f t="shared" ref="AG32" si="119">+AG33++AG40+AG41+AG35</f>
        <v>-213.67378564846626</v>
      </c>
      <c r="AH32" s="20">
        <f t="shared" ref="AH32" si="120">+AH33++AH40+AH41+AH35</f>
        <v>-85.505697826168671</v>
      </c>
      <c r="AI32" s="20">
        <f t="shared" ref="AI32" si="121">+AI33++AI40+AI41+AI35</f>
        <v>-4.1409150794742544</v>
      </c>
      <c r="AJ32" s="20">
        <f t="shared" ref="AJ32" si="122">+AJ33++AJ40+AJ41+AJ35</f>
        <v>-393.40113494639104</v>
      </c>
      <c r="AK32" s="20">
        <f t="shared" ref="AK32" si="123">+AK33++AK40+AK41+AK35</f>
        <v>-37.426590536689645</v>
      </c>
      <c r="AL32" s="20">
        <f t="shared" ref="AL32" si="124">+AL33++AL40+AL41+AL35</f>
        <v>-34.232094089102148</v>
      </c>
      <c r="AM32" s="20">
        <f t="shared" ref="AM32" si="125">+AM33++AM40+AM41+AM35</f>
        <v>-149.38219815281087</v>
      </c>
      <c r="AN32" s="20">
        <f t="shared" ref="AN32" si="126">+AN33++AN40+AN41+AN35</f>
        <v>-63.978487184430364</v>
      </c>
      <c r="AO32" s="20">
        <f t="shared" ref="AO32" si="127">+AO33++AO40+AO41+AO35</f>
        <v>-33.467659602434864</v>
      </c>
      <c r="AP32" s="20">
        <f t="shared" ref="AP32" si="128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9">+AT33++AT40+AT41+AT35</f>
        <v>-88.120415148056054</v>
      </c>
      <c r="AU32" s="20">
        <f t="shared" ref="AU32" si="130">+AU33++AU40+AU41+AU35</f>
        <v>-623.93045729015387</v>
      </c>
      <c r="AV32" s="20">
        <f t="shared" ref="AV32" si="131">+AV33++AV40+AV41+AV35</f>
        <v>94.471977447153947</v>
      </c>
      <c r="AW32" s="20">
        <f t="shared" ref="AW32" si="132">+AW33++AW40+AW41+AW35</f>
        <v>101.47135460363563</v>
      </c>
      <c r="AX32" s="20">
        <f t="shared" ref="AX32" si="133">+AX33++AX40+AX41+AX35</f>
        <v>320.88146815039488</v>
      </c>
      <c r="AY32" s="20">
        <f t="shared" ref="AY32" si="134">+AY33++AY40+AY41+AY35</f>
        <v>6.6131939203949983</v>
      </c>
      <c r="AZ32" s="20">
        <f t="shared" ref="AZ32" si="135">+AZ33++AZ40+AZ41+AZ35</f>
        <v>106.34145806208404</v>
      </c>
      <c r="BA32" s="20">
        <f t="shared" ref="BA32" si="136">+BA33++BA40+BA41+BA35</f>
        <v>-112.67334651627164</v>
      </c>
      <c r="BB32" s="20">
        <f t="shared" ref="BB32" si="137">+BB33++BB40+BB41+BB35</f>
        <v>42.323595913728688</v>
      </c>
      <c r="BC32" s="20">
        <f t="shared" ref="BC32" si="138">+BC33++BC40+BC41+BC35</f>
        <v>14.829618423727204</v>
      </c>
      <c r="BD32" s="20">
        <f t="shared" ref="BD32" si="139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0">+BH33++BH40+BH41+BH35</f>
        <v>97.213288800986788</v>
      </c>
      <c r="BI32" s="20">
        <f t="shared" ref="BI32" si="141">+BI33++BI40+BI41+BI35</f>
        <v>-215.38989777901327</v>
      </c>
      <c r="BJ32" s="20">
        <f t="shared" ref="BJ32" si="142">+BJ33++BJ40+BJ41+BJ35</f>
        <v>-17.627460669012592</v>
      </c>
      <c r="BK32" s="20">
        <f t="shared" ref="BK32" si="143">+BK33++BK40+BK41+BK35</f>
        <v>145.61283632098733</v>
      </c>
      <c r="BL32" s="20">
        <f t="shared" ref="BL32" si="144">+BL33++BL40+BL41+BL35</f>
        <v>41.027063671986383</v>
      </c>
      <c r="BM32" s="20">
        <f t="shared" ref="BM32" si="145">+BM33++BM40+BM41+BM35</f>
        <v>189.451818309987</v>
      </c>
      <c r="BN32" s="20">
        <f t="shared" ref="BN32" si="146">+BN33++BN40+BN41+BN35</f>
        <v>161.21043871098757</v>
      </c>
      <c r="BO32" s="20">
        <f t="shared" ref="BO32" si="147">+BO33++BO40+BO41+BO35</f>
        <v>-450.79336328901314</v>
      </c>
      <c r="BP32" s="20">
        <f t="shared" ref="BP32" si="148">+BP33++BP40+BP41+BP35</f>
        <v>-87.238354479013424</v>
      </c>
      <c r="BQ32" s="20">
        <f t="shared" ref="BQ32" si="149">+BQ33++BQ40+BQ41+BQ35</f>
        <v>49.493926840986653</v>
      </c>
      <c r="BR32" s="20">
        <f t="shared" ref="BR32" si="150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1">+BV33++BV40+BV41+BV35</f>
        <v>-93.935204618333657</v>
      </c>
      <c r="BW32" s="20">
        <f t="shared" ref="BW32" si="152">+BW33++BW40+BW41+BW35</f>
        <v>49.601603861666689</v>
      </c>
      <c r="BX32" s="20">
        <f t="shared" ref="BX32" si="153">+BX33++BX40+BX41+BX35</f>
        <v>-77.293064297333757</v>
      </c>
      <c r="BY32" s="20">
        <f t="shared" ref="BY32" si="154">+BY33++BY40+BY41+BY35</f>
        <v>346.64560596166655</v>
      </c>
      <c r="BZ32" s="20">
        <f t="shared" ref="BZ32" si="155">+BZ33++BZ40+BZ41+BZ35</f>
        <v>-256.99851912833344</v>
      </c>
      <c r="CA32" s="20">
        <f t="shared" ref="CA32" si="156">+CA33++CA40+CA41+CA35</f>
        <v>-83.419452028333367</v>
      </c>
      <c r="CB32" s="20">
        <f t="shared" ref="CB32" si="157">+CB33++CB40+CB41+CB35</f>
        <v>-84.820182968333881</v>
      </c>
      <c r="CC32" s="20">
        <f t="shared" ref="CC32" si="158">+CC33++CC40+CC41+CC35</f>
        <v>-5.489469308332616</v>
      </c>
      <c r="CD32" s="20">
        <f t="shared" ref="CD32" si="159">+CD33++CD40+CD41+CD35</f>
        <v>-140.29771837833303</v>
      </c>
      <c r="CE32" s="20">
        <f t="shared" ref="CE32" si="160">+CE33++CE40+CE41+CE35</f>
        <v>101.09780489166654</v>
      </c>
      <c r="CF32" s="20">
        <f t="shared" ref="CF32" si="161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2">+CJ33++CJ40+CJ41+CJ35</f>
        <v>-216.36041185733296</v>
      </c>
      <c r="CK32" s="20">
        <f t="shared" ref="CK32" si="163">+CK33++CK40+CK41+CK35</f>
        <v>-472.16797793738311</v>
      </c>
      <c r="CL32" s="20">
        <f t="shared" ref="CL32" si="164">+CL33++CL40+CL41+CL35</f>
        <v>122.78537359666677</v>
      </c>
      <c r="CM32" s="20">
        <f t="shared" ref="CM32" si="165">+CM33++CM40+CM41+CM35</f>
        <v>256.5381408106669</v>
      </c>
      <c r="CN32" s="20">
        <f t="shared" ref="CN32" si="166">+CN33++CN40+CN41+CN35</f>
        <v>-540.88617288933324</v>
      </c>
      <c r="CO32" s="20">
        <f t="shared" ref="CO32" si="167">+CO33++CO40+CO41+CO35</f>
        <v>145.54950071066662</v>
      </c>
      <c r="CP32" s="20">
        <f t="shared" ref="CP32" si="168">+CP33++CP40+CP41+CP35</f>
        <v>-121.40477863133296</v>
      </c>
      <c r="CQ32" s="20">
        <f t="shared" ref="CQ32" si="169">+CQ33++CQ40+CQ41+CQ35</f>
        <v>-427.19573167373346</v>
      </c>
      <c r="CR32" s="20">
        <f t="shared" ref="CR32" si="170">+CR33++CR40+CR41+CR35</f>
        <v>-69.913310988816022</v>
      </c>
      <c r="CS32" s="20">
        <f t="shared" ref="CS32" si="171">+CS33++CS40+CS41+CS35</f>
        <v>290.05011000666684</v>
      </c>
      <c r="CT32" s="20">
        <f t="shared" ref="CT32" si="172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3">+CX33++CX40+CX41+CX35</f>
        <v>-410.65241500472519</v>
      </c>
      <c r="CY32" s="20">
        <f t="shared" ref="CY32" si="174">+CY33++CY40+CY41+CY35</f>
        <v>89.23902023110017</v>
      </c>
      <c r="CZ32" s="20">
        <f t="shared" ref="CZ32" si="175">+CZ33++CZ40+CZ41+CZ35</f>
        <v>-214.34618074465021</v>
      </c>
      <c r="DA32" s="20">
        <f t="shared" ref="DA32" si="176">+DA33++DA40+DA41+DA35</f>
        <v>-72.810878732299614</v>
      </c>
      <c r="DB32" s="20">
        <f t="shared" ref="DB32" si="177">+DB33++DB40+DB41+DB35</f>
        <v>-11.988193054449908</v>
      </c>
      <c r="DC32" s="20">
        <f t="shared" ref="DC32" si="178">+DC33++DC40+DC41+DC35</f>
        <v>-271.22473311550004</v>
      </c>
      <c r="DD32" s="20">
        <f t="shared" ref="DD32" si="179">+DD33++DD40+DD41+DD35</f>
        <v>-166.7361084830749</v>
      </c>
      <c r="DE32" s="20">
        <f t="shared" ref="DE32" si="180">+DE33++DE40+DE41+DE35</f>
        <v>-222.59519286932496</v>
      </c>
      <c r="DF32" s="20">
        <f t="shared" ref="DF32" si="181">+DF33++DF40+DF41+DF35</f>
        <v>347.15972516526364</v>
      </c>
      <c r="DG32" s="20">
        <f t="shared" ref="DG32" si="182">+DG33++DG40+DG41+DG35</f>
        <v>399.36523710337747</v>
      </c>
      <c r="DH32" s="20">
        <f t="shared" ref="DH32" si="183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4">+DL33++DL40+DL41+DL35</f>
        <v>-201.90423565215082</v>
      </c>
      <c r="DM32" s="20">
        <f t="shared" ref="DM32" si="185">+DM33++DM40+DM41+DM35</f>
        <v>-38.553330907500651</v>
      </c>
      <c r="DN32" s="20">
        <f t="shared" ref="DN32" si="186">+DN33++DN40+DN41+DN35</f>
        <v>-239.41152299758454</v>
      </c>
      <c r="DO32" s="20">
        <f t="shared" ref="DO32" si="187">+DO33++DO40+DO41+DO35</f>
        <v>414.92554243912502</v>
      </c>
      <c r="DP32" s="20">
        <f t="shared" ref="DP32" si="188">+DP33++DP40+DP41+DP35</f>
        <v>-125.57912801276908</v>
      </c>
      <c r="DQ32" s="20">
        <f t="shared" ref="DQ32" si="189">+DQ33++DQ40+DQ41+DQ35</f>
        <v>-141.18610404998321</v>
      </c>
      <c r="DR32" s="20">
        <f t="shared" ref="DR32" si="190">+DR33++DR40+DR41+DR35</f>
        <v>-172.24299960346713</v>
      </c>
      <c r="DS32" s="20">
        <f t="shared" ref="DS32" si="191">+DS33++DS40+DS41+DS35</f>
        <v>399.31332259975011</v>
      </c>
      <c r="DT32" s="20">
        <f t="shared" ref="DT32" si="192">+DT33++DT40+DT41+DT35</f>
        <v>132.51345146874965</v>
      </c>
      <c r="DU32" s="20">
        <f t="shared" ref="DU32" si="193">+DU33++DU40+DU41+DU35</f>
        <v>399.42427975480075</v>
      </c>
      <c r="DV32" s="20">
        <f t="shared" ref="DV32" si="194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5">+DZ33++DZ40+DZ41+DZ35</f>
        <v>-81.166795669999971</v>
      </c>
      <c r="EA32" s="20">
        <f t="shared" ref="EA32" si="196">+EA33++EA40+EA41+EA35</f>
        <v>-381.41426815</v>
      </c>
      <c r="EB32" s="20">
        <f t="shared" ref="EB32" si="197">+EB33++EB40+EB41+EB35</f>
        <v>-9.4108117400001845</v>
      </c>
      <c r="EC32" s="20">
        <f t="shared" ref="EC32" si="198">+EC33++EC40+EC41+EC35</f>
        <v>-106.6685327999997</v>
      </c>
      <c r="ED32" s="20">
        <f t="shared" ref="ED32" si="199">+ED33++ED40+ED41+ED35</f>
        <v>-15.9090308399999</v>
      </c>
      <c r="EE32" s="20">
        <f t="shared" ref="EE32" si="200">+EE33++EE40+EE41+EE35</f>
        <v>102.52887516000001</v>
      </c>
      <c r="EF32" s="20">
        <f t="shared" ref="EF32" si="201">+EF33++EF40+EF41+EF35</f>
        <v>-310.36685864000032</v>
      </c>
      <c r="EG32" s="20">
        <f t="shared" ref="EG32" si="202">+EG33++EG40+EG41+EG35</f>
        <v>-663.68602519333319</v>
      </c>
      <c r="EH32" s="20">
        <f t="shared" ref="EH32" si="203">+EH33++EH40+EH41+EH35</f>
        <v>181.23597404333307</v>
      </c>
      <c r="EI32" s="20">
        <f t="shared" ref="EI32" si="204">+EI33++EI40+EI41+EI35</f>
        <v>-518.46841957200013</v>
      </c>
      <c r="EJ32" s="20">
        <f t="shared" ref="EJ32" si="205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6">+EN33++EN40+EN41+EN35</f>
        <v>-348.35838143999956</v>
      </c>
      <c r="EO32" s="20">
        <f t="shared" ref="EO32" si="207">+EO33++EO40+EO41+EO35</f>
        <v>-427.27481372000045</v>
      </c>
      <c r="EP32" s="20">
        <f t="shared" ref="EP32" si="208">+EP33++EP40+EP41+EP35</f>
        <v>-85.175005540000143</v>
      </c>
      <c r="EQ32" s="20">
        <f t="shared" ref="EQ32" si="209">+EQ33++EQ40+EQ41+EQ35</f>
        <v>-95.313265879999904</v>
      </c>
      <c r="ER32" s="20">
        <f t="shared" ref="ER32" si="210">+ER33++ER40+ER41+ER35</f>
        <v>-241.06014535399981</v>
      </c>
      <c r="ES32" s="20">
        <f t="shared" ref="ES32" si="211">+ES33++ES40+ES41+ES35</f>
        <v>-441.68971065600022</v>
      </c>
      <c r="ET32" s="20">
        <f t="shared" ref="ET32" si="212">+ET33++ET40+ET41+ET35</f>
        <v>-140.75907513000126</v>
      </c>
      <c r="EU32" s="20">
        <f t="shared" ref="EU32" si="213">+EU33++EU40+EU41+EU35</f>
        <v>-34.044417629997895</v>
      </c>
      <c r="EV32" s="20">
        <f t="shared" ref="EV32" si="214">+EV33++EV40+EV41+EV35</f>
        <v>-0.58125819999986561</v>
      </c>
      <c r="EW32" s="20">
        <f t="shared" ref="EW32" si="215">+EW33++EW40+EW41+EW35</f>
        <v>142.58401806850011</v>
      </c>
      <c r="EX32" s="20">
        <f t="shared" ref="EX32" si="216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17">+FB33++FB40+FB41+FB35</f>
        <v>-291.92224623999823</v>
      </c>
      <c r="FC32" s="20">
        <f t="shared" si="217"/>
        <v>-50.232489120000764</v>
      </c>
      <c r="FD32" s="20">
        <f t="shared" si="217"/>
        <v>207.81210726000029</v>
      </c>
      <c r="FE32" s="20">
        <f t="shared" si="217"/>
        <v>-222.77698455999996</v>
      </c>
      <c r="FF32" s="20">
        <f t="shared" si="217"/>
        <v>-309.80730105000043</v>
      </c>
      <c r="FG32" s="20">
        <f t="shared" si="217"/>
        <v>-60.298634970000137</v>
      </c>
      <c r="FH32" s="20">
        <f t="shared" si="217"/>
        <v>-56.293325310000171</v>
      </c>
      <c r="FI32" s="20">
        <f t="shared" si="217"/>
        <v>41.846613580000621</v>
      </c>
      <c r="FJ32" s="20">
        <f t="shared" si="217"/>
        <v>-165.13100569000042</v>
      </c>
      <c r="FK32" s="20">
        <f t="shared" si="217"/>
        <v>-10.136126880000063</v>
      </c>
      <c r="FL32" s="20">
        <f t="shared" si="217"/>
        <v>-32.823858379999592</v>
      </c>
      <c r="FM32" s="20">
        <f t="shared" si="11"/>
        <v>-1302.8968357200015</v>
      </c>
    </row>
    <row r="33" spans="2:169" x14ac:dyDescent="0.25">
      <c r="B33" s="692" t="s">
        <v>99</v>
      </c>
      <c r="C33" s="15">
        <f>+C34+[66]mFlows!S100+[66]mFlows!S101-[66]mFlows!S40+[66]mFlows!S88+[66]mFlows!S87</f>
        <v>82.932777165153311</v>
      </c>
      <c r="D33" s="15">
        <f>+D34+[66]mFlows!T100+[66]mFlows!T101-[66]mFlows!T40+[66]mFlows!T88+[66]mFlows!T87</f>
        <v>-51.020162536597262</v>
      </c>
      <c r="E33" s="15">
        <f>+E34+[66]mFlows!U100+[66]mFlows!U101-[66]mFlows!U40+[66]mFlows!U88+[66]mFlows!U87</f>
        <v>571.0439356973618</v>
      </c>
      <c r="F33" s="15">
        <f>+F34+[66]mFlows!V100+[66]mFlows!V101-[66]mFlows!V40+[66]mFlows!V88+[66]mFlows!V87</f>
        <v>-15.459342766066698</v>
      </c>
      <c r="G33" s="15">
        <f>+G34+[66]mFlows!W100+[66]mFlows!W101-[66]mFlows!W40+[66]mFlows!W88+[66]mFlows!W87</f>
        <v>-27.458309336809805</v>
      </c>
      <c r="H33" s="15">
        <f>+H34+[66]mFlows!X100+[66]mFlows!X101-[66]mFlows!X40+[66]mFlows!X88+[66]mFlows!X87</f>
        <v>55.544868791372267</v>
      </c>
      <c r="I33" s="15">
        <f>+I34+[66]mFlows!Y100+[66]mFlows!Y101-[66]mFlows!Y40+[66]mFlows!Y88+[66]mFlows!Y87</f>
        <v>108.07478181048793</v>
      </c>
      <c r="J33" s="15">
        <f>+J34+[66]mFlows!Z100+[66]mFlows!Z101-[66]mFlows!Z40+[66]mFlows!Z88+[66]mFlows!Z87</f>
        <v>378.27257148683157</v>
      </c>
      <c r="K33" s="15">
        <f>+K34+[66]mFlows!AA100+[66]mFlows!AA101-[66]mFlows!AA40+[66]mFlows!AA88+[66]mFlows!AA87</f>
        <v>-17.437242627333575</v>
      </c>
      <c r="L33" s="15">
        <f>+L34+[66]mFlows!AB100+[66]mFlows!AB101-[66]mFlows!AB40+[66]mFlows!AB88+[66]mFlows!AB87</f>
        <v>37.573955992792605</v>
      </c>
      <c r="M33" s="15">
        <f>+M34+[66]mFlows!AC100+[66]mFlows!AC101-[66]mFlows!AC40+[66]mFlows!AC88+[66]mFlows!AC87</f>
        <v>7.0075697870839235</v>
      </c>
      <c r="N33" s="15">
        <f>+N34+[66]mFlows!AD100+[66]mFlows!AD101-[66]mFlows!AD40+[66]mFlows!AD88+[66]mFlows!AD87</f>
        <v>474.25037489374284</v>
      </c>
      <c r="O33" s="15">
        <f t="shared" si="0"/>
        <v>1603.3257783580191</v>
      </c>
      <c r="P33" s="16"/>
      <c r="Q33" s="15">
        <f>+Q34+[66]mFlows!AE100+[66]mFlows!AE101-[66]mFlows!AE40+[66]mFlows!AE88+[66]mFlows!AE87</f>
        <v>25.849822418231241</v>
      </c>
      <c r="R33" s="15">
        <f>+R34+[66]mFlows!AF100+[66]mFlows!AF101-[66]mFlows!AF40+[66]mFlows!AF88+[66]mFlows!AF87</f>
        <v>64.627496855195901</v>
      </c>
      <c r="S33" s="15">
        <f>+S34+[66]mFlows!AG100+[66]mFlows!AG101-[66]mFlows!AG40+[66]mFlows!AG88+[66]mFlows!AG87</f>
        <v>-139.00190760626379</v>
      </c>
      <c r="T33" s="15">
        <f>+T34+[66]mFlows!AH100+[66]mFlows!AH101-[66]mFlows!AH40+[66]mFlows!AH88+[66]mFlows!AH87</f>
        <v>99.160535001421906</v>
      </c>
      <c r="U33" s="15">
        <f>+U34+[66]mFlows!AI100+[66]mFlows!AI101-[66]mFlows!AI40+[66]mFlows!AI88+[66]mFlows!AI87</f>
        <v>94.361670646609184</v>
      </c>
      <c r="V33" s="15">
        <f>+V34+[66]mFlows!AJ100+[66]mFlows!AJ101-[66]mFlows!AJ40+[66]mFlows!AJ88+[66]mFlows!AJ87</f>
        <v>65.746210824356297</v>
      </c>
      <c r="W33" s="15">
        <f>+W34+[66]mFlows!AK100+[66]mFlows!AK101-[66]mFlows!AK40+[66]mFlows!AK88+[66]mFlows!AK87</f>
        <v>227.52980583573151</v>
      </c>
      <c r="X33" s="15">
        <f>+X34+[66]mFlows!AL100+[66]mFlows!AL101-[66]mFlows!AL40+[66]mFlows!AL88+[66]mFlows!AL87</f>
        <v>118.10337763727216</v>
      </c>
      <c r="Y33" s="15">
        <f>+Y34+[66]mFlows!AM100+[66]mFlows!AM101-[66]mFlows!AM40+[66]mFlows!AM88+[66]mFlows!AM87</f>
        <v>422.26284617660974</v>
      </c>
      <c r="Z33" s="15">
        <f>+Z34+[66]mFlows!AN100+[66]mFlows!AN101-[66]mFlows!AN40+[66]mFlows!AN88+[66]mFlows!AN87</f>
        <v>-1.3946419841351769</v>
      </c>
      <c r="AA33" s="15">
        <f>+AA34+[66]mFlows!AO100+[66]mFlows!AO101-[66]mFlows!AO40+[66]mFlows!AO88+[66]mFlows!AO87</f>
        <v>-188.44070773630509</v>
      </c>
      <c r="AB33" s="15">
        <f>+AB34+[66]mFlows!AP100+[66]mFlows!AP101-[66]mFlows!AP40+[66]mFlows!AP88+[66]mFlows!AP87</f>
        <v>252.20548212441003</v>
      </c>
      <c r="AC33" s="15">
        <f t="shared" si="1"/>
        <v>1041.0099901931339</v>
      </c>
      <c r="AD33" s="16"/>
      <c r="AE33" s="15">
        <f>+AE34+[66]mFlows!AQ100+[66]mFlows!AQ101-[66]mFlows!AQ40+[66]mFlows!AQ88+[66]mFlows!AQ87</f>
        <v>-19.738423291234227</v>
      </c>
      <c r="AF33" s="15">
        <f>+AF34+[66]mFlows!AR100+[66]mFlows!AR101-[66]mFlows!AR40+[66]mFlows!AR88+[66]mFlows!AR87</f>
        <v>31.813641338568743</v>
      </c>
      <c r="AG33" s="15">
        <f>+AG34+[66]mFlows!AS100+[66]mFlows!AS101-[66]mFlows!AS40+[66]mFlows!AS88+[66]mFlows!AS87</f>
        <v>123.38762053152743</v>
      </c>
      <c r="AH33" s="15">
        <f>+AH34+[66]mFlows!AT100+[66]mFlows!AT101-[66]mFlows!AT40+[66]mFlows!AT88+[66]mFlows!AT87</f>
        <v>60.885652083831758</v>
      </c>
      <c r="AI33" s="15">
        <f>+AI34+[66]mFlows!AU100+[66]mFlows!AU101-[66]mFlows!AU40+[66]mFlows!AU88+[66]mFlows!AU87</f>
        <v>73.307216860526296</v>
      </c>
      <c r="AJ33" s="15">
        <f>+AJ34+[66]mFlows!AV100+[66]mFlows!AV101-[66]mFlows!AV40+[66]mFlows!AV88+[66]mFlows!AV87</f>
        <v>-178.66227992529207</v>
      </c>
      <c r="AK33" s="15">
        <f>+AK34+[66]mFlows!AW100+[66]mFlows!AW101-[66]mFlows!AW40+[66]mFlows!AW88+[66]mFlows!AW87</f>
        <v>91.347842913310643</v>
      </c>
      <c r="AL33" s="15">
        <f>+AL34+[66]mFlows!AX100+[66]mFlows!AX101-[66]mFlows!AX40+[66]mFlows!AX88+[66]mFlows!AX87</f>
        <v>38.39117328646077</v>
      </c>
      <c r="AM33" s="15">
        <f>+AM34+[66]mFlows!AY100+[66]mFlows!AY101-[66]mFlows!AY40+[66]mFlows!AY88+[66]mFlows!AY87</f>
        <v>-38.313497211695193</v>
      </c>
      <c r="AN33" s="15">
        <f>+AN34+[66]mFlows!AZ100+[66]mFlows!AZ101-[66]mFlows!AZ40+[66]mFlows!AZ88+[66]mFlows!AZ87</f>
        <v>84.558164768882904</v>
      </c>
      <c r="AO33" s="15">
        <f>+AO34+[66]mFlows!BA100+[66]mFlows!BA101-[66]mFlows!BA40+[66]mFlows!BA88+[66]mFlows!BA87</f>
        <v>28.171827038038359</v>
      </c>
      <c r="AP33" s="15">
        <f>+AP34+[66]mFlows!BB100+[66]mFlows!BB101-[66]mFlows!BB40+[66]mFlows!BB88+[66]mFlows!BB87</f>
        <v>-6.3860523839354641</v>
      </c>
      <c r="AQ33" s="15">
        <f t="shared" si="2"/>
        <v>288.76288600898999</v>
      </c>
      <c r="AR33" s="16"/>
      <c r="AS33" s="15">
        <f>+AS34+[66]mFlows!BC100+[66]mFlows!BC101-[66]mFlows!BC40+[66]mFlows!BC88+[66]mFlows!BC87</f>
        <v>-2.7390351553658547</v>
      </c>
      <c r="AT33" s="15">
        <f>+AT34+[66]mFlows!BD100+[66]mFlows!BD101-[66]mFlows!BD40+[66]mFlows!BD88+[66]mFlows!BD87</f>
        <v>-36.757426447012264</v>
      </c>
      <c r="AU33" s="15">
        <f>+AU34+[66]mFlows!BE100+[66]mFlows!BE101-[66]mFlows!BE40+[66]mFlows!BE88+[66]mFlows!BE87</f>
        <v>-118.13951285015446</v>
      </c>
      <c r="AV33" s="15">
        <f>+AV34+[66]mFlows!BF100+[66]mFlows!BF101-[66]mFlows!BF40+[66]mFlows!BF88+[66]mFlows!BF87</f>
        <v>60.766804487153621</v>
      </c>
      <c r="AW33" s="15">
        <f>+AW34+[66]mFlows!BG100+[66]mFlows!BG101-[66]mFlows!BG40+[66]mFlows!BG88+[66]mFlows!BG87</f>
        <v>103.80939402363123</v>
      </c>
      <c r="AX33" s="15">
        <f>+AX34+[66]mFlows!BH100+[66]mFlows!BH101-[66]mFlows!BH40+[66]mFlows!BH88+[66]mFlows!BH87</f>
        <v>-38.342222236273074</v>
      </c>
      <c r="AY33" s="15">
        <f>+AY34+[66]mFlows!BI100+[66]mFlows!BI101-[66]mFlows!BI40+[66]mFlows!BI88+[66]mFlows!BI87</f>
        <v>54.971362870393051</v>
      </c>
      <c r="AZ33" s="15">
        <f>+AZ34+[66]mFlows!BJ100+[66]mFlows!BJ101-[66]mFlows!BJ40+[66]mFlows!BJ88+[66]mFlows!BJ87</f>
        <v>94.09392084208568</v>
      </c>
      <c r="BA33" s="15">
        <f>+BA34+[66]mFlows!BK100+[66]mFlows!BK101-[66]mFlows!BK40+[66]mFlows!BK88+[66]mFlows!BK87</f>
        <v>-43.123213416270858</v>
      </c>
      <c r="BB33" s="15">
        <f>+BB34+[66]mFlows!BL100+[66]mFlows!BL101-[66]mFlows!BL40+[66]mFlows!BL88+[66]mFlows!BL87</f>
        <v>34.050415433728709</v>
      </c>
      <c r="BC33" s="15">
        <f>+BC34+[66]mFlows!BM100+[66]mFlows!BM101-[66]mFlows!BM40+[66]mFlows!BM88+[66]mFlows!BM87</f>
        <v>31.89863571372625</v>
      </c>
      <c r="BD33" s="15">
        <f>+BD34+[66]mFlows!BN100+[66]mFlows!BN101-[66]mFlows!BN40+[66]mFlows!BN88+[66]mFlows!BN87</f>
        <v>355.60475428372877</v>
      </c>
      <c r="BE33" s="15">
        <f t="shared" si="3"/>
        <v>496.0938775493708</v>
      </c>
      <c r="BF33" s="16"/>
      <c r="BG33" s="15">
        <f>+BG34+[66]mFlows!BO100+[66]mFlows!BO101-[66]mFlows!BO40+[66]mFlows!BO88+[66]mFlows!BO87</f>
        <v>36.804883470986184</v>
      </c>
      <c r="BH33" s="15">
        <f>+BH34+[66]mFlows!BP100+[66]mFlows!BP101-[66]mFlows!BP40+[66]mFlows!BP88+[66]mFlows!BP87</f>
        <v>131.626581010987</v>
      </c>
      <c r="BI33" s="15">
        <f>+BI34+[66]mFlows!BQ100+[66]mFlows!BQ101-[66]mFlows!BQ40+[66]mFlows!BQ88+[66]mFlows!BQ87</f>
        <v>264.29498962098705</v>
      </c>
      <c r="BJ33" s="15">
        <f>+BJ34+[66]mFlows!BR100+[66]mFlows!BR101-[66]mFlows!BR40+[66]mFlows!BR88+[66]mFlows!BR87</f>
        <v>32.276783680989666</v>
      </c>
      <c r="BK33" s="15">
        <f>+BK34+[66]mFlows!BS100+[66]mFlows!BS101-[66]mFlows!BS40+[66]mFlows!BS88+[66]mFlows!BS87</f>
        <v>131.67158748098501</v>
      </c>
      <c r="BL33" s="15">
        <f>+BL34+[66]mFlows!BT100+[66]mFlows!BT101-[66]mFlows!BT40+[66]mFlows!BT88+[66]mFlows!BT87</f>
        <v>155.1987625287428</v>
      </c>
      <c r="BM33" s="15">
        <f>+BM34+[66]mFlows!BU100+[66]mFlows!BU101-[66]mFlows!BU40+[66]mFlows!BU88+[66]mFlows!BU87</f>
        <v>244.29218807837759</v>
      </c>
      <c r="BN33" s="15">
        <f>+BN34+[66]mFlows!BV100+[66]mFlows!BV101-[66]mFlows!BV40+[66]mFlows!BV88+[66]mFlows!BV87</f>
        <v>223.05783568259784</v>
      </c>
      <c r="BO33" s="15">
        <f>+BO34+[66]mFlows!BW100+[66]mFlows!BW101-[66]mFlows!BW40+[66]mFlows!BW88+[66]mFlows!BW87</f>
        <v>-422.89012703775688</v>
      </c>
      <c r="BP33" s="15">
        <f>+BP34+[66]mFlows!BX100+[66]mFlows!BX101-[66]mFlows!BX40+[66]mFlows!BX88+[66]mFlows!BX87</f>
        <v>-17.527239536703604</v>
      </c>
      <c r="BQ33" s="15">
        <f>+BQ34+[66]mFlows!BY100+[66]mFlows!BY101-[66]mFlows!BY40+[66]mFlows!BY88+[66]mFlows!BY87</f>
        <v>88.098856239377398</v>
      </c>
      <c r="BR33" s="15">
        <f>+BR34+[66]mFlows!BZ100+[66]mFlows!BZ101-[66]mFlows!BZ40+[66]mFlows!BZ88+[66]mFlows!BZ87</f>
        <v>31.663456679377759</v>
      </c>
      <c r="BS33" s="15">
        <f t="shared" si="4"/>
        <v>898.5685578989478</v>
      </c>
      <c r="BT33" s="16"/>
      <c r="BU33" s="15">
        <f>+BU34+[66]mFlows!CA100+[66]mFlows!CA101-[66]mFlows!CA40+[66]mFlows!CA88+[66]mFlows!CA87</f>
        <v>-14.385785852031461</v>
      </c>
      <c r="BV33" s="15">
        <f>+BV34+[66]mFlows!CB100+[66]mFlows!CB101-[66]mFlows!CB40+[66]mFlows!CB88+[66]mFlows!CB87</f>
        <v>-81.246797195897841</v>
      </c>
      <c r="BW33" s="15">
        <f>+BW34+[66]mFlows!CC100+[66]mFlows!CC101-[66]mFlows!CC40+[66]mFlows!CC88+[66]mFlows!CC87</f>
        <v>-28.262351383987777</v>
      </c>
      <c r="BX33" s="15">
        <f>+BX34+[66]mFlows!CD100+[66]mFlows!CD101-[66]mFlows!CD40+[66]mFlows!CD88+[66]mFlows!CD87</f>
        <v>-111.20454345894177</v>
      </c>
      <c r="BY33" s="15">
        <f>+BY34+[66]mFlows!CE100+[66]mFlows!CE101-[66]mFlows!CE40+[66]mFlows!CE88+[66]mFlows!CE87</f>
        <v>125.45475490005691</v>
      </c>
      <c r="BZ33" s="15">
        <f>+BZ34+[66]mFlows!CF100+[66]mFlows!CF101-[66]mFlows!CF40+[66]mFlows!CF88+[66]mFlows!CF87</f>
        <v>30.963387170058326</v>
      </c>
      <c r="CA33" s="15">
        <f>+CA34+[66]mFlows!CG100+[66]mFlows!CG101-[66]mFlows!CG40+[66]mFlows!CG88+[66]mFlows!CG87</f>
        <v>-25.911550169942743</v>
      </c>
      <c r="CB33" s="15">
        <f>+CB34+[66]mFlows!CH100+[66]mFlows!CH101-[66]mFlows!CH40+[66]mFlows!CH88+[66]mFlows!CH87</f>
        <v>-55.343822119943013</v>
      </c>
      <c r="CC33" s="15">
        <f>+CC34+[66]mFlows!CI100+[66]mFlows!CI101-[66]mFlows!CI40+[66]mFlows!CI88+[66]mFlows!CI87</f>
        <v>53.685638810058833</v>
      </c>
      <c r="CD33" s="15">
        <f>+CD34+[66]mFlows!CJ100+[66]mFlows!CJ101-[66]mFlows!CJ40+[66]mFlows!CJ88+[66]mFlows!CJ87</f>
        <v>-72.835049559941126</v>
      </c>
      <c r="CE33" s="15">
        <f>+CE34+[66]mFlows!CK100+[66]mFlows!CK101-[66]mFlows!CK40+[66]mFlows!CK88+[66]mFlows!CK87</f>
        <v>97.638687000055825</v>
      </c>
      <c r="CF33" s="15">
        <f>+CF34+[66]mFlows!CL100+[66]mFlows!CL101-[66]mFlows!CL40+[66]mFlows!CL88+[66]mFlows!CL87</f>
        <v>159.14369645054558</v>
      </c>
      <c r="CG33" s="15">
        <f t="shared" si="5"/>
        <v>77.696264590089754</v>
      </c>
      <c r="CH33" s="16"/>
      <c r="CI33" s="15">
        <f>+CI34+[66]mFlows!CM100+[66]mFlows!CM101-[66]mFlows!CM40+[66]mFlows!CM87</f>
        <v>-306.28500895542879</v>
      </c>
      <c r="CJ33" s="15">
        <f>+CJ34+[66]mFlows!CN100+[66]mFlows!CN101-[66]mFlows!CN40+[66]mFlows!CN87</f>
        <v>-59.818529318941273</v>
      </c>
      <c r="CK33" s="15">
        <f>+CK34+[66]mFlows!CO100+[66]mFlows!CO101-[66]mFlows!CO40+[66]mFlows!CO87</f>
        <v>70.737059951006358</v>
      </c>
      <c r="CL33" s="15">
        <f>+CL34+[66]mFlows!CP100+[66]mFlows!CP101-[66]mFlows!CP40+[66]mFlows!CP87</f>
        <v>-66.65926895493979</v>
      </c>
      <c r="CM33" s="15">
        <f>+CM34+[66]mFlows!CQ100+[66]mFlows!CQ101-[66]mFlows!CQ40+[66]mFlows!CQ87</f>
        <v>115.51996790730639</v>
      </c>
      <c r="CN33" s="15">
        <f>+CN34+[66]mFlows!CR100+[66]mFlows!CR101-[66]mFlows!CR40+[66]mFlows!CR87</f>
        <v>-128.98649781919028</v>
      </c>
      <c r="CO33" s="15">
        <f>+CO34+[66]mFlows!CS100+[66]mFlows!CS101-[66]mFlows!CS40+[66]mFlows!CS87</f>
        <v>244.93588123905585</v>
      </c>
      <c r="CP33" s="15">
        <f>+CP34+[66]mFlows!CT100+[66]mFlows!CT101-[66]mFlows!CT40+[66]mFlows!CT87</f>
        <v>-213.26375294464867</v>
      </c>
      <c r="CQ33" s="15">
        <f>+CQ34+[66]mFlows!CU100+[66]mFlows!CU101-[66]mFlows!CU40+[66]mFlows!CU87</f>
        <v>-63.172423683636396</v>
      </c>
      <c r="CR33" s="15">
        <f>+CR34+[66]mFlows!CV100+[66]mFlows!CV101-[66]mFlows!CV40+[66]mFlows!CV87</f>
        <v>100.82201136957724</v>
      </c>
      <c r="CS33" s="15">
        <f>+CS34+[66]mFlows!CW100+[66]mFlows!CW101-[66]mFlows!CW40+[66]mFlows!CW87</f>
        <v>362.71410810231077</v>
      </c>
      <c r="CT33" s="15">
        <f>+CT34+[66]mFlows!CX100+[66]mFlows!CX101-[66]mFlows!CX40+[66]mFlows!CX87</f>
        <v>-799.78006694096928</v>
      </c>
      <c r="CU33" s="15">
        <f t="shared" si="6"/>
        <v>-743.23652004849782</v>
      </c>
      <c r="CV33" s="16"/>
      <c r="CW33" s="15">
        <f>+CW34+[66]mFlows!CY100+[66]mFlows!CY101-[66]mFlows!CY40+[66]mFlows!CY88+[66]mFlows!CY87</f>
        <v>128.33373204538299</v>
      </c>
      <c r="CX33" s="15">
        <f>+CX34+[66]mFlows!CZ100+[66]mFlows!CZ101-[66]mFlows!CZ40+[66]mFlows!CZ88+[66]mFlows!CZ87</f>
        <v>-67.502707476333057</v>
      </c>
      <c r="CY33" s="15">
        <f>+CY34+[66]mFlows!DA100+[66]mFlows!DA101-[66]mFlows!DA40+[66]mFlows!DA88+[66]mFlows!DA87</f>
        <v>-90.247444450511153</v>
      </c>
      <c r="CZ33" s="15">
        <f>+CZ34+[66]mFlows!DB100+[66]mFlows!DB101-[66]mFlows!DB40+[66]mFlows!DB88+[66]mFlows!DB87</f>
        <v>-225.76669245625857</v>
      </c>
      <c r="DA33" s="15">
        <f>+DA34+[66]mFlows!DC100+[66]mFlows!DC101-[66]mFlows!DC40+[66]mFlows!DC88+[66]mFlows!DC87</f>
        <v>-222.03864937085444</v>
      </c>
      <c r="DB33" s="15">
        <f>+DB34+[66]mFlows!DD100+[66]mFlows!DD101-[66]mFlows!DD40+[66]mFlows!DD88+[66]mFlows!DD87</f>
        <v>34.512014983940958</v>
      </c>
      <c r="DC33" s="15">
        <f>+DC34+[66]mFlows!DE100+[66]mFlows!DE101-[66]mFlows!DE40+[66]mFlows!DE88+[66]mFlows!DE87</f>
        <v>18.363108923710627</v>
      </c>
      <c r="DD33" s="15">
        <f>+DD34+[66]mFlows!DF100+[66]mFlows!DF101-[66]mFlows!DF40+[66]mFlows!DF88+[66]mFlows!DF87</f>
        <v>-160.73799884468576</v>
      </c>
      <c r="DE33" s="15">
        <f>+DE34+[66]mFlows!DG100+[66]mFlows!DG101-[66]mFlows!DG40+[66]mFlows!DG88+[66]mFlows!DG87</f>
        <v>-192.72904829627709</v>
      </c>
      <c r="DF33" s="15">
        <f>+DF34+[66]mFlows!DH100+[66]mFlows!DH101-[66]mFlows!DH40+[66]mFlows!DH88+[66]mFlows!DH87</f>
        <v>340.96203177793029</v>
      </c>
      <c r="DG33" s="15">
        <f>+DG34+[66]mFlows!DI100+[66]mFlows!DI101-[66]mFlows!DI40+[66]mFlows!DI88+[66]mFlows!DI87</f>
        <v>561.39618182134643</v>
      </c>
      <c r="DH33" s="15">
        <f>+DH34+[66]mFlows!DJ100+[66]mFlows!DJ101-[66]mFlows!DJ40+[66]mFlows!DJ88+[66]mFlows!DJ87</f>
        <v>564.11025298357345</v>
      </c>
      <c r="DI33" s="15">
        <f t="shared" si="7"/>
        <v>688.65478164096453</v>
      </c>
      <c r="DJ33" s="16"/>
      <c r="DK33" s="15">
        <f>+DK34+[66]mFlows!DK100+[66]mFlows!DK101-[66]mFlows!DK40+[66]mFlows!DK88+[66]mFlows!DK87</f>
        <v>-116.6719632776967</v>
      </c>
      <c r="DL33" s="15">
        <f>+DL34+[66]mFlows!DL100+[66]mFlows!DL101-[66]mFlows!DL40+[66]mFlows!DL88+[66]mFlows!DL87</f>
        <v>-335.30388008215107</v>
      </c>
      <c r="DM33" s="15">
        <f>+DM34+[66]mFlows!DM100+[66]mFlows!DM101-[66]mFlows!DM40+[66]mFlows!DM88+[66]mFlows!DM87</f>
        <v>-259.0566705225292</v>
      </c>
      <c r="DN33" s="15">
        <f>+DN34+[66]mFlows!DN100+[66]mFlows!DN101-[66]mFlows!DN40+[66]mFlows!DN88+[66]mFlows!DN87</f>
        <v>-38.007996527174299</v>
      </c>
      <c r="DO33" s="15">
        <f>+DO34+[66]mFlows!DO100+[66]mFlows!DO101-[66]mFlows!DO40+[66]mFlows!DO88+[66]mFlows!DO87</f>
        <v>328.67292370752489</v>
      </c>
      <c r="DP33" s="15">
        <f>+DP34+[66]mFlows!DP100+[66]mFlows!DP101-[66]mFlows!DP40+[66]mFlows!DP88+[66]mFlows!DP87</f>
        <v>-136.18697053317044</v>
      </c>
      <c r="DQ33" s="15">
        <f>+DQ34+[66]mFlows!DQ100+[66]mFlows!DQ101-[66]mFlows!DQ40+[66]mFlows!DQ88+[66]mFlows!DQ87</f>
        <v>62.571573308317809</v>
      </c>
      <c r="DR33" s="15">
        <f>+DR34+[66]mFlows!DR100+[66]mFlows!DR101-[66]mFlows!DR40+[66]mFlows!DR88+[66]mFlows!DR87</f>
        <v>-217.89061482149918</v>
      </c>
      <c r="DS33" s="15">
        <f>+DS34+[66]mFlows!DS100+[66]mFlows!DS101-[66]mFlows!DS40+[66]mFlows!DS88+[66]mFlows!DS87</f>
        <v>271.65030405108701</v>
      </c>
      <c r="DT33" s="15">
        <f>+DT34+[66]mFlows!DT100+[66]mFlows!DT101-[66]mFlows!DT40+[66]mFlows!DT88+[66]mFlows!DT87</f>
        <v>-105.48491384965718</v>
      </c>
      <c r="DU33" s="15">
        <f>+DU34+[66]mFlows!DU100+[66]mFlows!DU101-[66]mFlows!DU40+[66]mFlows!DU88+[66]mFlows!DU87</f>
        <v>201.93630538808634</v>
      </c>
      <c r="DV33" s="15">
        <f>+DV34+[66]mFlows!DV100+[66]mFlows!DV101-[66]mFlows!DV40+[66]mFlows!DV88+[66]mFlows!DV87</f>
        <v>-138.8563476976924</v>
      </c>
      <c r="DW33" s="15">
        <f t="shared" si="8"/>
        <v>-482.62825085655459</v>
      </c>
      <c r="DX33" s="16"/>
      <c r="DY33" s="15">
        <f>+DY34+[66]mFlows!DW100+[66]mFlows!DW101-[66]mFlows!DW40+[66]mFlows!DW88+[66]mFlows!DW87</f>
        <v>143.35903048290857</v>
      </c>
      <c r="DZ33" s="15">
        <f>+DZ34+[66]mFlows!DX100+[66]mFlows!DX101-[66]mFlows!DX40+[66]mFlows!DX88+[66]mFlows!DX87</f>
        <v>92.148957884711535</v>
      </c>
      <c r="EA33" s="15">
        <f>+EA34+[66]mFlows!DY100+[66]mFlows!DY101-[66]mFlows!DY40+[66]mFlows!DY88+[66]mFlows!DY87</f>
        <v>-109.77946410355423</v>
      </c>
      <c r="EB33" s="15">
        <f>+EB34+[66]mFlows!DZ100+[66]mFlows!DZ101-[66]mFlows!DZ40+[66]mFlows!DZ88+[66]mFlows!DZ87</f>
        <v>24.420121387035351</v>
      </c>
      <c r="EC33" s="15">
        <f>+EC34+[66]mFlows!EA100+[66]mFlows!EA101-[66]mFlows!EA40+[66]mFlows!EA88+[66]mFlows!EA87</f>
        <v>197.90925892524024</v>
      </c>
      <c r="ED33" s="15">
        <f>+ED34+[66]mFlows!EB100+[66]mFlows!EB101-[66]mFlows!EB40+[66]mFlows!EB88+[66]mFlows!EB87</f>
        <v>46.56319787999746</v>
      </c>
      <c r="EE33" s="15">
        <f>+EE34+[66]mFlows!EC100+[66]mFlows!EC101-[66]mFlows!EC40+[66]mFlows!EC88+[66]mFlows!EC87</f>
        <v>91.878837753310791</v>
      </c>
      <c r="EF33" s="15">
        <f>+EF34+[66]mFlows!ED100+[66]mFlows!ED101-[66]mFlows!ED40+[66]mFlows!ED88+[66]mFlows!ED87</f>
        <v>-121.64401345823444</v>
      </c>
      <c r="EG33" s="15">
        <f>+EG34+[66]mFlows!EE100+[66]mFlows!EE101-[66]mFlows!EE40+[66]mFlows!EE88+[66]mFlows!EE87</f>
        <v>-223.12669536333317</v>
      </c>
      <c r="EH33" s="15">
        <f>+EH34+[66]mFlows!EF100+[66]mFlows!EF101-[66]mFlows!EF40+[66]mFlows!EF88+[66]mFlows!EF87</f>
        <v>150.03436490333456</v>
      </c>
      <c r="EI33" s="15">
        <f>+EI34+[66]mFlows!EG100+[66]mFlows!EG101-[66]mFlows!EG40+[66]mFlows!EG88+[66]mFlows!EG87</f>
        <v>-5.3684136778556422</v>
      </c>
      <c r="EJ33" s="15">
        <f>+EJ34+[66]mFlows!EH100+[66]mFlows!EH101-[66]mFlows!EH40+[66]mFlows!EH88+[66]mFlows!EH87</f>
        <v>104.75175267472071</v>
      </c>
      <c r="EK33" s="15">
        <f t="shared" si="9"/>
        <v>391.14693528828172</v>
      </c>
      <c r="EL33" s="16"/>
      <c r="EM33" s="15">
        <f>+EM34+[66]mFlows!EI100+[66]mFlows!EI101-[66]mFlows!EI40+[66]mFlows!EI88+[66]mFlows!EI87</f>
        <v>-84.391915841693788</v>
      </c>
      <c r="EN33" s="15">
        <f>+EN34+[66]mFlows!EJ100+[66]mFlows!EJ101-[66]mFlows!EJ40+[66]mFlows!EJ88+[66]mFlows!EJ87</f>
        <v>-324.39978163529025</v>
      </c>
      <c r="EO33" s="15">
        <f>+EO34+[66]mFlows!EK100+[66]mFlows!EK101-[66]mFlows!EK40+[66]mFlows!EK88+[66]mFlows!EK87</f>
        <v>-67.139067047648041</v>
      </c>
      <c r="EP33" s="15">
        <f>+EP34+[66]mFlows!EL100+[66]mFlows!EL101-[66]mFlows!EL40+[66]mFlows!EL88+[66]mFlows!EL87</f>
        <v>-86.291747393018795</v>
      </c>
      <c r="EQ33" s="15">
        <f>+EQ34+[66]mFlows!EM100+[66]mFlows!EM101-[66]mFlows!EM40+[66]mFlows!EM88+[66]mFlows!EM87</f>
        <v>-149.99823338799695</v>
      </c>
      <c r="ER33" s="15">
        <f>+ER34+[66]mFlows!EN100+[66]mFlows!EN101-[66]mFlows!EN40+[66]mFlows!EN88+[66]mFlows!EN87</f>
        <v>-65.262713605406304</v>
      </c>
      <c r="ES33" s="15">
        <f>+ES34+[66]mFlows!EO100+[66]mFlows!EO101-[66]mFlows!EO40+[66]mFlows!EO88+[66]mFlows!EO87</f>
        <v>-212.45100790986896</v>
      </c>
      <c r="ET33" s="15">
        <f>+ET34+[66]mFlows!EP100+[66]mFlows!EP101-[66]mFlows!EP40+[66]mFlows!EP88+[66]mFlows!EP87</f>
        <v>-242.63243570000066</v>
      </c>
      <c r="EU33" s="15">
        <f>+EU34+[66]mFlows!EQ100+[66]mFlows!EQ101-[66]mFlows!EQ40+[66]mFlows!EQ88+[66]mFlows!EQ87</f>
        <v>-132.33733820241162</v>
      </c>
      <c r="EV33" s="15">
        <f>+EV34+[66]mFlows!ER100+[66]mFlows!ER101-[66]mFlows!ER40+[66]mFlows!ER88+[66]mFlows!ER87</f>
        <v>369.44913277702074</v>
      </c>
      <c r="EW33" s="15">
        <f>+EW34+[66]mFlows!ES100+[66]mFlows!ES101-[66]mFlows!ES40+[66]mFlows!ES88+[66]mFlows!ES87</f>
        <v>-128.71673759150144</v>
      </c>
      <c r="EX33" s="15">
        <f>+EX34+[66]mFlows!ET100+[66]mFlows!ET101-[66]mFlows!ET40+[66]mFlows!ET88+[66]mFlows!ET87</f>
        <v>-367.60150685287454</v>
      </c>
      <c r="EY33" s="15">
        <f t="shared" si="10"/>
        <v>-1491.7733523906909</v>
      </c>
      <c r="EZ33" s="16"/>
      <c r="FA33" s="15">
        <f>+FA34+[66]mFlows!EU100+[66]mFlows!EU101-[66]mFlows!EU40+[66]mFlows!EU88+[66]mFlows!EU87</f>
        <v>-150.03115271929528</v>
      </c>
      <c r="FB33" s="15">
        <f>+FB34+[66]mFlows!EV100+[66]mFlows!EV101-[66]mFlows!EV40+[66]mFlows!EV88+[66]mFlows!EV87</f>
        <v>-106.08842647108958</v>
      </c>
      <c r="FC33" s="15">
        <f>+FC34+[66]mFlows!EW100+[66]mFlows!EW101-[66]mFlows!EW40+[66]mFlows!EW88+[66]mFlows!EW87</f>
        <v>157.21341413940013</v>
      </c>
      <c r="FD33" s="15">
        <f>+FD34+[66]mFlows!EX100+[66]mFlows!EX101-[66]mFlows!EX40+[66]mFlows!EX88+[66]mFlows!EX87</f>
        <v>144.46057897284982</v>
      </c>
      <c r="FE33" s="15">
        <f>+FE34+[66]mFlows!EY100+[66]mFlows!EY101-[66]mFlows!EY40+[66]mFlows!EY88+[66]mFlows!EY87</f>
        <v>33.759544810345687</v>
      </c>
      <c r="FF33" s="15">
        <f>+FF34+[66]mFlows!EZ100+[66]mFlows!EZ101-[66]mFlows!EZ40+[66]mFlows!EZ88+[66]mFlows!EZ87</f>
        <v>53.245384852719013</v>
      </c>
      <c r="FG33" s="15">
        <f>+FG34+[66]mFlows!FA100+[66]mFlows!FA101-[66]mFlows!FA40+[66]mFlows!FA88+[66]mFlows!FA87</f>
        <v>205.07245658697138</v>
      </c>
      <c r="FH33" s="15">
        <f>+FH34+[66]mFlows!FB100+[66]mFlows!FB101-[66]mFlows!FB40+[66]mFlows!FB88+[66]mFlows!FB87</f>
        <v>331.07197456158326</v>
      </c>
      <c r="FI33" s="15">
        <f>+FI34+[66]mFlows!FC100+[66]mFlows!FC101-[66]mFlows!FC40+[66]mFlows!FC88+[66]mFlows!FC87</f>
        <v>269.96944566548245</v>
      </c>
      <c r="FJ33" s="15">
        <f>+FJ34+[66]mFlows!FD100+[66]mFlows!FD101-[66]mFlows!FD40+[66]mFlows!FD88+[66]mFlows!FD87</f>
        <v>68.705979632087889</v>
      </c>
      <c r="FK33" s="15">
        <f>+FK34+[66]mFlows!FE100+[66]mFlows!FE101-[66]mFlows!FE40+[66]mFlows!FE88+[66]mFlows!FE87</f>
        <v>188.22973779208797</v>
      </c>
      <c r="FL33" s="15">
        <f>+FL34+[66]mFlows!FF100+[66]mFlows!FF101-[66]mFlows!FF40+[66]mFlows!FF88+[66]mFlows!FF87</f>
        <v>484.06954379088489</v>
      </c>
      <c r="FM33" s="15">
        <f t="shared" si="11"/>
        <v>1679.6784816140275</v>
      </c>
    </row>
    <row r="34" spans="2:169" x14ac:dyDescent="0.25">
      <c r="B34" s="692" t="s">
        <v>204</v>
      </c>
      <c r="C34" s="15">
        <f>-[58]StatisticDisc!R22</f>
        <v>244.01250548963316</v>
      </c>
      <c r="D34" s="15">
        <f>-[58]StatisticDisc!S22</f>
        <v>-10.967529528958579</v>
      </c>
      <c r="E34" s="15">
        <f>-[58]StatisticDisc!T22</f>
        <v>-39.107911819391262</v>
      </c>
      <c r="F34" s="15">
        <f>-[58]StatisticDisc!U22</f>
        <v>191.8327611793955</v>
      </c>
      <c r="G34" s="15">
        <f>-[58]StatisticDisc!V22</f>
        <v>-66.617114190034556</v>
      </c>
      <c r="H34" s="15">
        <f>-[58]StatisticDisc!W22</f>
        <v>10.817079022133839</v>
      </c>
      <c r="I34" s="15">
        <f>-[58]StatisticDisc!X22</f>
        <v>-8.5810142100237385</v>
      </c>
      <c r="J34" s="15">
        <f>-[58]StatisticDisc!Y22</f>
        <v>66.926708278949945</v>
      </c>
      <c r="K34" s="15">
        <f>-[58]StatisticDisc!Z22</f>
        <v>-96.85149172996492</v>
      </c>
      <c r="L34" s="15">
        <f>-[58]StatisticDisc!AA22</f>
        <v>83.179278439924644</v>
      </c>
      <c r="M34" s="15">
        <f>-[58]StatisticDisc!AB22</f>
        <v>-140.63221348988048</v>
      </c>
      <c r="N34" s="15">
        <f>-[58]StatisticDisc!AC22</f>
        <v>-406.7282817386548</v>
      </c>
      <c r="O34" s="15">
        <f t="shared" si="0"/>
        <v>-172.71722429687122</v>
      </c>
      <c r="P34" s="16"/>
      <c r="Q34" s="15">
        <f>-[58]StatisticDisc!AD22</f>
        <v>91.582786580014215</v>
      </c>
      <c r="R34" s="15">
        <f>-[58]StatisticDisc!AE22</f>
        <v>-54.845209900004534</v>
      </c>
      <c r="S34" s="15">
        <f>-[58]StatisticDisc!AF22</f>
        <v>-160.24340297337295</v>
      </c>
      <c r="T34" s="15">
        <f>-[58]StatisticDisc!AG22</f>
        <v>-169.30212365994356</v>
      </c>
      <c r="U34" s="15">
        <f>-[58]StatisticDisc!AH22</f>
        <v>-66.162441906684023</v>
      </c>
      <c r="V34" s="15">
        <f>-[58]StatisticDisc!AI22</f>
        <v>-3.1182075233222122</v>
      </c>
      <c r="W34" s="15">
        <f>-[58]StatisticDisc!AJ22</f>
        <v>33.966176859998882</v>
      </c>
      <c r="X34" s="15">
        <f>-[58]StatisticDisc!AK22</f>
        <v>-77.019798399995409</v>
      </c>
      <c r="Y34" s="15">
        <f>-[58]StatisticDisc!AL22</f>
        <v>38.175642569994977</v>
      </c>
      <c r="Z34" s="15">
        <f>-[58]StatisticDisc!AM22</f>
        <v>-93.347463440003452</v>
      </c>
      <c r="AA34" s="15">
        <f>-[58]StatisticDisc!AN22</f>
        <v>-232.40856456999754</v>
      </c>
      <c r="AB34" s="15">
        <f>-[58]StatisticDisc!AO22</f>
        <v>256.5660310240828</v>
      </c>
      <c r="AC34" s="15">
        <f t="shared" si="1"/>
        <v>-436.15657533923286</v>
      </c>
      <c r="AD34" s="16"/>
      <c r="AE34" s="15">
        <f>-[58]StatisticDisc!AP22</f>
        <v>-55.222676446654759</v>
      </c>
      <c r="AF34" s="15">
        <f>-[58]StatisticDisc!AQ22</f>
        <v>29.197521570001413</v>
      </c>
      <c r="AG34" s="15">
        <f>-[58]StatisticDisc!AR22</f>
        <v>26.714816109996548</v>
      </c>
      <c r="AH34" s="15">
        <f>-[58]StatisticDisc!AS22</f>
        <v>98.721260540008188</v>
      </c>
      <c r="AI34" s="15">
        <f>-[58]StatisticDisc!AT22</f>
        <v>-376.90733689000922</v>
      </c>
      <c r="AJ34" s="15">
        <f>-[58]StatisticDisc!AU22</f>
        <v>305.08429929110048</v>
      </c>
      <c r="AK34" s="15">
        <f>-[58]StatisticDisc!AV22</f>
        <v>231.42187369999951</v>
      </c>
      <c r="AL34" s="15">
        <f>-[58]StatisticDisc!AW22</f>
        <v>29.055714838887923</v>
      </c>
      <c r="AM34" s="15">
        <f>-[58]StatisticDisc!AX22</f>
        <v>-115.25521556886682</v>
      </c>
      <c r="AN34" s="15">
        <f>-[58]StatisticDisc!AY22</f>
        <v>167.80772095887744</v>
      </c>
      <c r="AO34" s="15">
        <f>-[58]StatisticDisc!AZ22</f>
        <v>-92.017537773207792</v>
      </c>
      <c r="AP34" s="15">
        <f>-[58]StatisticDisc!BA22</f>
        <v>369.38308496421416</v>
      </c>
      <c r="AQ34" s="15">
        <f t="shared" si="2"/>
        <v>617.98352529434703</v>
      </c>
      <c r="AR34" s="16"/>
      <c r="AS34" s="15">
        <f>-[58]StatisticDisc!BB22</f>
        <v>46.049897281594895</v>
      </c>
      <c r="AT34" s="15">
        <f>-[58]StatisticDisc!BC22</f>
        <v>-31.56597625844914</v>
      </c>
      <c r="AU34" s="15">
        <f>-[58]StatisticDisc!BD22</f>
        <v>8.6421356694541487</v>
      </c>
      <c r="AV34" s="15">
        <f>-[58]StatisticDisc!BE22</f>
        <v>153.56971691675503</v>
      </c>
      <c r="AW34" s="15">
        <f>-[58]StatisticDisc!BF22</f>
        <v>-130.94812566676055</v>
      </c>
      <c r="AX34" s="15">
        <f>-[58]StatisticDisc!BG22</f>
        <v>-42.882485156668452</v>
      </c>
      <c r="AY34" s="15">
        <f>-[58]StatisticDisc!BH22</f>
        <v>63.515039346668942</v>
      </c>
      <c r="AZ34" s="15">
        <f>-[58]StatisticDisc!BI22</f>
        <v>173.87036332835012</v>
      </c>
      <c r="BA34" s="15">
        <f>-[58]StatisticDisc!BJ22</f>
        <v>-62.771784517985665</v>
      </c>
      <c r="BB34" s="15">
        <f>-[58]StatisticDisc!BK22</f>
        <v>-50.201694596004785</v>
      </c>
      <c r="BC34" s="15">
        <f>-[58]StatisticDisc!BL22</f>
        <v>-69.363514648000205</v>
      </c>
      <c r="BD34" s="15">
        <f>-[58]StatisticDisc!BM22</f>
        <v>427.96927059999484</v>
      </c>
      <c r="BE34" s="15">
        <f t="shared" si="3"/>
        <v>485.88284229894919</v>
      </c>
      <c r="BF34" s="16"/>
      <c r="BG34" s="15">
        <f>-[58]StatisticDisc!BN22</f>
        <v>166.48017459400279</v>
      </c>
      <c r="BH34" s="15">
        <f>-[58]StatisticDisc!BO22</f>
        <v>16.970751497994456</v>
      </c>
      <c r="BI34" s="15">
        <f>-[58]StatisticDisc!BP22</f>
        <v>604.51362049100635</v>
      </c>
      <c r="BJ34" s="15">
        <f>-[58]StatisticDisc!BQ22</f>
        <v>40.401922064997279</v>
      </c>
      <c r="BK34" s="15">
        <f>-[58]StatisticDisc!BR22</f>
        <v>110.01722886200051</v>
      </c>
      <c r="BL34" s="15">
        <f>-[58]StatisticDisc!BS22</f>
        <v>82.445296041006145</v>
      </c>
      <c r="BM34" s="15">
        <f>-[58]StatisticDisc!BT22</f>
        <v>-396.17605590700396</v>
      </c>
      <c r="BN34" s="15">
        <f>-[58]StatisticDisc!BU22</f>
        <v>-74.461002760002145</v>
      </c>
      <c r="BO34" s="15">
        <f>-[58]StatisticDisc!BV22</f>
        <v>7.469018337005366</v>
      </c>
      <c r="BP34" s="15">
        <f>-[58]StatisticDisc!BW22</f>
        <v>77.043519020333633</v>
      </c>
      <c r="BQ34" s="15">
        <f>-[58]StatisticDisc!BX22</f>
        <v>173.34642643999422</v>
      </c>
      <c r="BR34" s="15">
        <f>-[58]StatisticDisc!BY22</f>
        <v>276.62697793999712</v>
      </c>
      <c r="BS34" s="15">
        <f t="shared" si="4"/>
        <v>1084.6778766213315</v>
      </c>
      <c r="BT34" s="16"/>
      <c r="BU34" s="15">
        <f>-[58]StatisticDisc!BZ22</f>
        <v>46.002627429995357</v>
      </c>
      <c r="BV34" s="15">
        <f>-[58]StatisticDisc!CA22</f>
        <v>51.824230070003921</v>
      </c>
      <c r="BW34" s="15">
        <f>-[58]StatisticDisc!CB22</f>
        <v>-36.407046349994602</v>
      </c>
      <c r="BX34" s="15">
        <f>-[58]StatisticDisc!CC22</f>
        <v>-25.855240040003764</v>
      </c>
      <c r="BY34" s="15">
        <f>-[58]StatisticDisc!CD22</f>
        <v>2.9969562166683659</v>
      </c>
      <c r="BZ34" s="15">
        <f>-[58]StatisticDisc!CE22</f>
        <v>-13.177754529996577</v>
      </c>
      <c r="CA34" s="15">
        <f>-[58]StatisticDisc!CF22</f>
        <v>-79.751580590005858</v>
      </c>
      <c r="CB34" s="15">
        <f>-[58]StatisticDisc!CG22</f>
        <v>4.2364851199995996</v>
      </c>
      <c r="CC34" s="15">
        <f>-[58]StatisticDisc!CH22</f>
        <v>-1.8903600599965102</v>
      </c>
      <c r="CD34" s="15">
        <f>-[58]StatisticDisc!CI22</f>
        <v>-76.302486910001676</v>
      </c>
      <c r="CE34" s="15">
        <f>-[58]StatisticDisc!CJ22</f>
        <v>-3.4972298800013846</v>
      </c>
      <c r="CF34" s="15">
        <f>-[58]StatisticDisc!CK22</f>
        <v>50.304265289998966</v>
      </c>
      <c r="CG34" s="15">
        <f t="shared" si="5"/>
        <v>-81.517134233334161</v>
      </c>
      <c r="CH34" s="16"/>
      <c r="CI34" s="15">
        <f>-[58]StatisticDisc!CL22+[66]mFlows!CM88</f>
        <v>3.1099140100005798</v>
      </c>
      <c r="CJ34" s="15">
        <f>-[58]StatisticDisc!CM22+[66]mFlows!CN88</f>
        <v>-39.829184435995955</v>
      </c>
      <c r="CK34" s="15">
        <f>-[58]StatisticDisc!CN22+[66]mFlows!CO88</f>
        <v>117.16222448200108</v>
      </c>
      <c r="CL34" s="15">
        <f>-[58]StatisticDisc!CO22+[66]mFlows!CP88</f>
        <v>-7.157542396003862</v>
      </c>
      <c r="CM34" s="15">
        <f>-[58]StatisticDisc!CP22+[66]mFlows!CQ88</f>
        <v>-82.947192356003143</v>
      </c>
      <c r="CN34" s="15">
        <f>-[58]StatisticDisc!CQ22+[66]mFlows!CR88</f>
        <v>-46.686652547996431</v>
      </c>
      <c r="CO34" s="15">
        <f>-[58]StatisticDisc!CR22+[66]mFlows!CS88</f>
        <v>37.051416668000655</v>
      </c>
      <c r="CP34" s="15">
        <f>-[58]StatisticDisc!CS22+[66]mFlows!CT88</f>
        <v>-5.048742140004947</v>
      </c>
      <c r="CQ34" s="15">
        <f>-[58]StatisticDisc!CT22+[66]mFlows!CU88</f>
        <v>-69.22350236439803</v>
      </c>
      <c r="CR34" s="15">
        <f>-[58]StatisticDisc!CU22+[66]mFlows!CV88</f>
        <v>25.433509350005522</v>
      </c>
      <c r="CS34" s="15">
        <f>-[58]StatisticDisc!CV22+[66]mFlows!CW88</f>
        <v>75.864453811993883</v>
      </c>
      <c r="CT34" s="15">
        <f>-[58]StatisticDisc!CW22+[66]mFlows!CX88</f>
        <v>-114.6744204710036</v>
      </c>
      <c r="CU34" s="15">
        <f t="shared" si="6"/>
        <v>-106.94571838940425</v>
      </c>
      <c r="CV34" s="16"/>
      <c r="CW34" s="15">
        <f>-[58]StatisticDisc!CX22</f>
        <v>68.985282650010618</v>
      </c>
      <c r="CX34" s="15">
        <f>-[58]StatisticDisc!CY22</f>
        <v>-21.050497740002129</v>
      </c>
      <c r="CY34" s="15">
        <f>-[58]StatisticDisc!CZ22</f>
        <v>-36.424508878396921</v>
      </c>
      <c r="CZ34" s="15">
        <f>-[58]StatisticDisc!DA22</f>
        <v>-12.604538415608829</v>
      </c>
      <c r="DA34" s="15">
        <f>-[58]StatisticDisc!DB22</f>
        <v>-117.25199428654116</v>
      </c>
      <c r="DB34" s="15">
        <f>-[58]StatisticDisc!DC22</f>
        <v>56.544124015992566</v>
      </c>
      <c r="DC34" s="15">
        <f>-[58]StatisticDisc!DD22</f>
        <v>105.69522479321893</v>
      </c>
      <c r="DD34" s="15">
        <f>-[58]StatisticDisc!DE22</f>
        <v>-74.817806247598014</v>
      </c>
      <c r="DE34" s="15">
        <f>-[58]StatisticDisc!DF22</f>
        <v>-2.477809374181291</v>
      </c>
      <c r="DF34" s="15">
        <f>-[58]StatisticDisc!DG22</f>
        <v>-17.381655964886818</v>
      </c>
      <c r="DG34" s="15">
        <f>-[58]StatisticDisc!DH22</f>
        <v>-122.32474963910607</v>
      </c>
      <c r="DH34" s="15">
        <f>-[58]StatisticDisc!DI22</f>
        <v>313.07551462719363</v>
      </c>
      <c r="DI34" s="15">
        <f t="shared" si="7"/>
        <v>139.96658554009451</v>
      </c>
      <c r="DJ34" s="16"/>
      <c r="DK34" s="15">
        <f>-[58]StatisticDisc!DJ22</f>
        <v>45.345991384995784</v>
      </c>
      <c r="DL34" s="15">
        <f>-[58]StatisticDisc!DK22</f>
        <v>32.294855439992858</v>
      </c>
      <c r="DM34" s="15">
        <f>-[58]StatisticDisc!DL22</f>
        <v>-88.497414069996239</v>
      </c>
      <c r="DN34" s="15">
        <f>-[58]StatisticDisc!DM22</f>
        <v>-10.275094736627608</v>
      </c>
      <c r="DO34" s="15">
        <f>-[58]StatisticDisc!DN22</f>
        <v>12.004854838398188</v>
      </c>
      <c r="DP34" s="15">
        <f>-[58]StatisticDisc!DO22</f>
        <v>2.6575280610587981</v>
      </c>
      <c r="DQ34" s="15">
        <f>-[58]StatisticDisc!DP22</f>
        <v>-65.337089231868731</v>
      </c>
      <c r="DR34" s="15">
        <f>-[58]StatisticDisc!DQ22</f>
        <v>-1.1113228366679593</v>
      </c>
      <c r="DS34" s="15">
        <f>-[58]StatisticDisc!DR22</f>
        <v>171.0477685462476</v>
      </c>
      <c r="DT34" s="15">
        <f>-[58]StatisticDisc!DS22</f>
        <v>-26.139433239246955</v>
      </c>
      <c r="DU34" s="15">
        <f>-[58]StatisticDisc!DT22</f>
        <v>107.15848881299632</v>
      </c>
      <c r="DV34" s="15">
        <f>-[58]StatisticDisc!DU22</f>
        <v>-153.33311128999776</v>
      </c>
      <c r="DW34" s="15">
        <f t="shared" si="8"/>
        <v>25.81602167928429</v>
      </c>
      <c r="DX34" s="16"/>
      <c r="DY34" s="15">
        <f>-[58]StatisticDisc!DV22</f>
        <v>55.613337229995636</v>
      </c>
      <c r="DZ34" s="15">
        <f>-[58]StatisticDisc!DW22</f>
        <v>5.7161316446192814</v>
      </c>
      <c r="EA34" s="15">
        <f>-[58]StatisticDisc!DX22</f>
        <v>-16.822980150003673</v>
      </c>
      <c r="EB34" s="15">
        <f>-[58]StatisticDisc!DY22</f>
        <v>28.530625550004288</v>
      </c>
      <c r="EC34" s="15">
        <f>-[58]StatisticDisc!DZ22</f>
        <v>-48.592653611288597</v>
      </c>
      <c r="ED34" s="15">
        <f>-[58]StatisticDisc!EA22</f>
        <v>91.201839060002271</v>
      </c>
      <c r="EE34" s="15">
        <f>-[58]StatisticDisc!EB22</f>
        <v>-145.32727887699573</v>
      </c>
      <c r="EF34" s="15">
        <f>-[58]StatisticDisc!EC22</f>
        <v>-153.29087307905957</v>
      </c>
      <c r="EG34" s="15">
        <f>-[58]StatisticDisc!ED22</f>
        <v>-198.34863526334095</v>
      </c>
      <c r="EH34" s="15">
        <f>-[58]StatisticDisc!EE22</f>
        <v>142.77979268334252</v>
      </c>
      <c r="EI34" s="15">
        <f>-[58]StatisticDisc!EF22</f>
        <v>7.0804846299924975</v>
      </c>
      <c r="EJ34" s="15">
        <f>-[58]StatisticDisc!EG22</f>
        <v>226.00215481000785</v>
      </c>
      <c r="EK34" s="15">
        <f t="shared" si="9"/>
        <v>-5.4580553727241465</v>
      </c>
      <c r="EL34" s="16"/>
      <c r="EM34" s="15">
        <f>-[58]StatisticDisc!EH22</f>
        <v>-151.57702633199364</v>
      </c>
      <c r="EN34" s="15">
        <f>-[58]StatisticDisc!EI22</f>
        <v>90.743233749996818</v>
      </c>
      <c r="EO34" s="15">
        <f>-[58]StatisticDisc!EJ22</f>
        <v>18.632558482355762</v>
      </c>
      <c r="EP34" s="15">
        <f>-[58]StatisticDisc!EK22</f>
        <v>-234.4663393480073</v>
      </c>
      <c r="EQ34" s="15">
        <f>-[58]StatisticDisc!EL22</f>
        <v>-44.986780878002605</v>
      </c>
      <c r="ER34" s="15">
        <f>-[58]StatisticDisc!EM22</f>
        <v>-81.980086077269505</v>
      </c>
      <c r="ES34" s="15">
        <f>-[58]StatisticDisc!EN22</f>
        <v>30.410577201995807</v>
      </c>
      <c r="ET34" s="15">
        <f>-[58]StatisticDisc!EO22</f>
        <v>-27.762472363986831</v>
      </c>
      <c r="EU34" s="15">
        <f>-[58]StatisticDisc!EP22</f>
        <v>-10.692350966017898</v>
      </c>
      <c r="EV34" s="15">
        <f>-[58]StatisticDisc!EQ22</f>
        <v>-81.143745215384456</v>
      </c>
      <c r="EW34" s="15">
        <f>-[58]StatisticDisc!ER22</f>
        <v>-75.325835481497052</v>
      </c>
      <c r="EX34" s="15">
        <f>-[58]StatisticDisc!ES22</f>
        <v>-94.435524454875576</v>
      </c>
      <c r="EY34" s="15">
        <f t="shared" si="10"/>
        <v>-662.58379168268652</v>
      </c>
      <c r="EZ34" s="16"/>
      <c r="FA34" s="15">
        <f>-[58]StatisticDisc!ET22</f>
        <v>59.778583680713382</v>
      </c>
      <c r="FB34" s="15">
        <f>-[58]StatisticDisc!EU22</f>
        <v>86.325997838904925</v>
      </c>
      <c r="FC34" s="15">
        <f>-[58]StatisticDisc!EV22</f>
        <v>52.181162110000741</v>
      </c>
      <c r="FD34" s="15">
        <f>-[58]StatisticDisc!EW22</f>
        <v>75.223484878331419</v>
      </c>
      <c r="FE34" s="15">
        <f>-[58]StatisticDisc!EX22</f>
        <v>-135.2573284257378</v>
      </c>
      <c r="FF34" s="15">
        <f>-[58]StatisticDisc!EY22</f>
        <v>-120.85114868545438</v>
      </c>
      <c r="FG34" s="15">
        <f>-[58]StatisticDisc!EZ22</f>
        <v>-49.334352763733477</v>
      </c>
      <c r="FH34" s="15">
        <f>-[58]StatisticDisc!FA22</f>
        <v>158.58399757032828</v>
      </c>
      <c r="FI34" s="15">
        <f>-[58]StatisticDisc!FB22</f>
        <v>53.054244415619024</v>
      </c>
      <c r="FJ34" s="15">
        <f>-[58]StatisticDisc!FC22</f>
        <v>-162.38918897000653</v>
      </c>
      <c r="FK34" s="15">
        <f>-[58]StatisticDisc!FD22</f>
        <v>100.96631053751872</v>
      </c>
      <c r="FL34" s="15">
        <f>-[58]StatisticDisc!FE22</f>
        <v>-59.753627169644858</v>
      </c>
      <c r="FM34" s="15">
        <f t="shared" si="11"/>
        <v>58.528135016839457</v>
      </c>
    </row>
    <row r="35" spans="2:169" x14ac:dyDescent="0.25">
      <c r="B35" s="692" t="s">
        <v>685</v>
      </c>
      <c r="C35" s="15">
        <f>+SUM(C36:C39)</f>
        <v>-217.9220832393888</v>
      </c>
      <c r="D35" s="15">
        <f t="shared" ref="D35:N35" si="218">+SUM(D36:D39)</f>
        <v>-89.856123231042986</v>
      </c>
      <c r="E35" s="15">
        <f t="shared" si="218"/>
        <v>-759.10637841999949</v>
      </c>
      <c r="F35" s="15">
        <f t="shared" si="218"/>
        <v>-173.08422618999998</v>
      </c>
      <c r="G35" s="15">
        <f t="shared" si="218"/>
        <v>-226.69096739999998</v>
      </c>
      <c r="H35" s="15">
        <f t="shared" si="218"/>
        <v>-9.1624241702412235</v>
      </c>
      <c r="I35" s="15">
        <f t="shared" si="218"/>
        <v>-244.16225254</v>
      </c>
      <c r="J35" s="15">
        <f t="shared" si="218"/>
        <v>-161.36512956999948</v>
      </c>
      <c r="K35" s="15">
        <f t="shared" si="218"/>
        <v>-236.47224088999937</v>
      </c>
      <c r="L35" s="15">
        <f t="shared" si="218"/>
        <v>-505.93260380000027</v>
      </c>
      <c r="M35" s="15">
        <f t="shared" si="218"/>
        <v>-226.15301871000148</v>
      </c>
      <c r="N35" s="15">
        <f t="shared" si="218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9">+SUM(R36:R39)</f>
        <v>-133.34033908999942</v>
      </c>
      <c r="S35" s="15">
        <f t="shared" si="219"/>
        <v>-343.30691506999915</v>
      </c>
      <c r="T35" s="15">
        <f t="shared" si="219"/>
        <v>-208.493841740682</v>
      </c>
      <c r="U35" s="15">
        <f t="shared" si="219"/>
        <v>-270.31813781000034</v>
      </c>
      <c r="V35" s="15">
        <f t="shared" si="219"/>
        <v>-222.68299919599539</v>
      </c>
      <c r="W35" s="15">
        <f t="shared" si="219"/>
        <v>-246.45290782673163</v>
      </c>
      <c r="X35" s="15">
        <f t="shared" si="219"/>
        <v>-254.18503181000261</v>
      </c>
      <c r="Y35" s="15">
        <f t="shared" si="219"/>
        <v>-270.08647708999706</v>
      </c>
      <c r="Z35" s="15">
        <f t="shared" si="219"/>
        <v>-130.7078617599978</v>
      </c>
      <c r="AA35" s="15">
        <f t="shared" si="219"/>
        <v>-203.8283609100032</v>
      </c>
      <c r="AB35" s="15">
        <f t="shared" si="219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0">+SUM(AF36:AF39)</f>
        <v>-70.778883860006019</v>
      </c>
      <c r="AG35" s="15">
        <f t="shared" si="220"/>
        <v>-373.78140617999372</v>
      </c>
      <c r="AH35" s="15">
        <f t="shared" si="220"/>
        <v>-128.47134991000041</v>
      </c>
      <c r="AI35" s="15">
        <f t="shared" si="220"/>
        <v>-99.428131940000554</v>
      </c>
      <c r="AJ35" s="15">
        <f t="shared" si="220"/>
        <v>-196.25885502109892</v>
      </c>
      <c r="AK35" s="15">
        <f t="shared" si="220"/>
        <v>-144.74443345000029</v>
      </c>
      <c r="AL35" s="15">
        <f t="shared" si="220"/>
        <v>-95.203267375562916</v>
      </c>
      <c r="AM35" s="15">
        <f t="shared" si="220"/>
        <v>-121.12870094111568</v>
      </c>
      <c r="AN35" s="15">
        <f t="shared" si="220"/>
        <v>-134.50665195331328</v>
      </c>
      <c r="AO35" s="15">
        <f t="shared" si="220"/>
        <v>-109.40948664047322</v>
      </c>
      <c r="AP35" s="15">
        <f t="shared" si="220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1">+SUM(AT36:AT39)</f>
        <v>-59.852988701043785</v>
      </c>
      <c r="AU35" s="15">
        <f t="shared" si="221"/>
        <v>-150.97094443999941</v>
      </c>
      <c r="AV35" s="15">
        <f t="shared" si="221"/>
        <v>36.735172960000355</v>
      </c>
      <c r="AW35" s="15">
        <f t="shared" si="221"/>
        <v>-341.72803941999564</v>
      </c>
      <c r="AX35" s="15">
        <f t="shared" si="221"/>
        <v>345.22369038666795</v>
      </c>
      <c r="AY35" s="15">
        <f t="shared" si="221"/>
        <v>-43.928168949998053</v>
      </c>
      <c r="AZ35" s="15">
        <f t="shared" si="221"/>
        <v>3.8875372199983644</v>
      </c>
      <c r="BA35" s="15">
        <f t="shared" si="221"/>
        <v>-54.790133100000787</v>
      </c>
      <c r="BB35" s="15">
        <f t="shared" si="221"/>
        <v>4.9931804799999782</v>
      </c>
      <c r="BC35" s="15">
        <f t="shared" si="221"/>
        <v>5.0509827100009517</v>
      </c>
      <c r="BD35" s="15">
        <f t="shared" si="221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2">+SUM(BH36:BH39)</f>
        <v>-39.313292210000213</v>
      </c>
      <c r="BI35" s="15">
        <f t="shared" si="222"/>
        <v>-486.67488740000033</v>
      </c>
      <c r="BJ35" s="15">
        <f t="shared" si="222"/>
        <v>-35.974244350002266</v>
      </c>
      <c r="BK35" s="15">
        <f t="shared" si="222"/>
        <v>16.421248840002335</v>
      </c>
      <c r="BL35" s="15">
        <f t="shared" si="222"/>
        <v>-109.24169885675641</v>
      </c>
      <c r="BM35" s="15">
        <f t="shared" si="222"/>
        <v>-65.180369768390577</v>
      </c>
      <c r="BN35" s="15">
        <f t="shared" si="222"/>
        <v>-57.677396971610243</v>
      </c>
      <c r="BO35" s="15">
        <f t="shared" si="222"/>
        <v>-44.133236251256292</v>
      </c>
      <c r="BP35" s="15">
        <f t="shared" si="222"/>
        <v>-81.001114942309812</v>
      </c>
      <c r="BQ35" s="15">
        <f t="shared" si="222"/>
        <v>-26.884929398390746</v>
      </c>
      <c r="BR35" s="15">
        <f t="shared" si="222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3">+SUM(BV36:BV39)</f>
        <v>-27.328407422435816</v>
      </c>
      <c r="BW35" s="15">
        <f t="shared" si="223"/>
        <v>96.783955245654454</v>
      </c>
      <c r="BX35" s="15">
        <f t="shared" si="223"/>
        <v>58.091479161608021</v>
      </c>
      <c r="BY35" s="15">
        <f t="shared" si="223"/>
        <v>231.20085106160968</v>
      </c>
      <c r="BZ35" s="15">
        <f t="shared" si="223"/>
        <v>-292.84190629839179</v>
      </c>
      <c r="CA35" s="15">
        <f t="shared" si="223"/>
        <v>-67.317901858390627</v>
      </c>
      <c r="CB35" s="15">
        <f t="shared" si="223"/>
        <v>-25.296360848390862</v>
      </c>
      <c r="CC35" s="15">
        <f t="shared" si="223"/>
        <v>-64.915108118391458</v>
      </c>
      <c r="CD35" s="15">
        <f t="shared" si="223"/>
        <v>-72.292668818391917</v>
      </c>
      <c r="CE35" s="15">
        <f t="shared" si="223"/>
        <v>24.699117891610726</v>
      </c>
      <c r="CF35" s="15">
        <f t="shared" si="223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4">+SUM(CJ36:CJ39)</f>
        <v>-133.0318825383917</v>
      </c>
      <c r="CK35" s="15">
        <f t="shared" si="224"/>
        <v>-524.33503788838948</v>
      </c>
      <c r="CL35" s="15">
        <f t="shared" si="224"/>
        <v>265.42464255160655</v>
      </c>
      <c r="CM35" s="15">
        <f t="shared" si="224"/>
        <v>172.00817290336045</v>
      </c>
      <c r="CN35" s="15">
        <f t="shared" si="224"/>
        <v>-485.52967507014296</v>
      </c>
      <c r="CO35" s="15">
        <f t="shared" si="224"/>
        <v>-68.126380528389248</v>
      </c>
      <c r="CP35" s="15">
        <f t="shared" si="224"/>
        <v>121.24897431331576</v>
      </c>
      <c r="CQ35" s="15">
        <f t="shared" si="224"/>
        <v>-346.44330799009714</v>
      </c>
      <c r="CR35" s="15">
        <f t="shared" si="224"/>
        <v>-180.25532235839322</v>
      </c>
      <c r="CS35" s="15">
        <f t="shared" si="224"/>
        <v>-88.003998095643936</v>
      </c>
      <c r="CT35" s="15">
        <f t="shared" si="224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5">+SUM(CX36:CX39)</f>
        <v>-312.89970752839218</v>
      </c>
      <c r="CY35" s="15">
        <f t="shared" si="225"/>
        <v>78.40646468161134</v>
      </c>
      <c r="CZ35" s="15">
        <f t="shared" si="225"/>
        <v>-0.55948828839164833</v>
      </c>
      <c r="DA35" s="15">
        <f t="shared" si="225"/>
        <v>200.09777063855478</v>
      </c>
      <c r="DB35" s="15">
        <f t="shared" si="225"/>
        <v>-145.70020803839085</v>
      </c>
      <c r="DC35" s="15">
        <f t="shared" si="225"/>
        <v>-274.30784203921064</v>
      </c>
      <c r="DD35" s="15">
        <f t="shared" si="225"/>
        <v>13.001890361610833</v>
      </c>
      <c r="DE35" s="15">
        <f t="shared" si="225"/>
        <v>-65.756144573047862</v>
      </c>
      <c r="DF35" s="15">
        <f t="shared" si="225"/>
        <v>-3.9823066126666617</v>
      </c>
      <c r="DG35" s="15">
        <f t="shared" si="225"/>
        <v>-149.42094471796895</v>
      </c>
      <c r="DH35" s="15">
        <f t="shared" si="225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6">+SUM(DL36:DL39)</f>
        <v>153.06964443000027</v>
      </c>
      <c r="DM35" s="15">
        <f t="shared" si="226"/>
        <v>231.45333961502854</v>
      </c>
      <c r="DN35" s="15">
        <f t="shared" si="226"/>
        <v>-144.63352647041023</v>
      </c>
      <c r="DO35" s="15">
        <f t="shared" si="226"/>
        <v>99.95342573160012</v>
      </c>
      <c r="DP35" s="15">
        <f t="shared" si="226"/>
        <v>-3.680369479598653</v>
      </c>
      <c r="DQ35" s="15">
        <f t="shared" si="226"/>
        <v>-197.88579435830098</v>
      </c>
      <c r="DR35" s="15">
        <f t="shared" si="226"/>
        <v>68.579029218032062</v>
      </c>
      <c r="DS35" s="15">
        <f t="shared" si="226"/>
        <v>72.149039548663168</v>
      </c>
      <c r="DT35" s="15">
        <f t="shared" si="226"/>
        <v>265.63489931840684</v>
      </c>
      <c r="DU35" s="15">
        <f t="shared" si="226"/>
        <v>194.72041236671436</v>
      </c>
      <c r="DV35" s="15">
        <f t="shared" si="226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7">+SUM(DZ36:DZ39)</f>
        <v>-87.248018554711479</v>
      </c>
      <c r="EA35" s="15">
        <f t="shared" si="227"/>
        <v>-238.22729804644581</v>
      </c>
      <c r="EB35" s="15">
        <f t="shared" si="227"/>
        <v>12.506653872964506</v>
      </c>
      <c r="EC35" s="15">
        <f t="shared" si="227"/>
        <v>-312.1473077252399</v>
      </c>
      <c r="ED35" s="15">
        <f t="shared" si="227"/>
        <v>-42.407295719997421</v>
      </c>
      <c r="EE35" s="15">
        <f t="shared" si="227"/>
        <v>4.8022564066892244</v>
      </c>
      <c r="EF35" s="15">
        <f t="shared" si="227"/>
        <v>-131.99870818176578</v>
      </c>
      <c r="EG35" s="15">
        <f t="shared" si="227"/>
        <v>-355.22146983000016</v>
      </c>
      <c r="EH35" s="15">
        <f t="shared" si="227"/>
        <v>31.64019513999861</v>
      </c>
      <c r="EI35" s="15">
        <f t="shared" si="227"/>
        <v>-488.2430788941445</v>
      </c>
      <c r="EJ35" s="15">
        <f t="shared" si="227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8">+SUM(EN36:EN39)</f>
        <v>-168.39367680470929</v>
      </c>
      <c r="EO35" s="15">
        <f t="shared" si="228"/>
        <v>-359.73033067235235</v>
      </c>
      <c r="EP35" s="15">
        <f t="shared" si="228"/>
        <v>11.978483853018474</v>
      </c>
      <c r="EQ35" s="15">
        <f t="shared" si="228"/>
        <v>31.804916507997177</v>
      </c>
      <c r="ER35" s="15">
        <f t="shared" si="228"/>
        <v>-117.91930674859356</v>
      </c>
      <c r="ES35" s="15">
        <f t="shared" si="228"/>
        <v>-231.39536574613123</v>
      </c>
      <c r="ET35" s="15">
        <f t="shared" si="228"/>
        <v>142.39254256999951</v>
      </c>
      <c r="EU35" s="15">
        <f t="shared" si="228"/>
        <v>110.60130757241365</v>
      </c>
      <c r="EV35" s="15">
        <f t="shared" si="228"/>
        <v>-423.89064497702066</v>
      </c>
      <c r="EW35" s="15">
        <f t="shared" si="228"/>
        <v>201.50225366000157</v>
      </c>
      <c r="EX35" s="15">
        <f t="shared" si="228"/>
        <v>269.84189520999951</v>
      </c>
      <c r="EY35" s="15">
        <f t="shared" si="10"/>
        <v>-613.09532364368317</v>
      </c>
      <c r="EZ35" s="16"/>
      <c r="FA35" s="15">
        <f t="shared" ref="FA35:FL35" si="229">+SUM(FA36:FA39)</f>
        <v>-279.4040876407073</v>
      </c>
      <c r="FB35" s="15">
        <f t="shared" si="229"/>
        <v>-259.00845476890868</v>
      </c>
      <c r="FC35" s="15">
        <f t="shared" si="229"/>
        <v>-237.26440325940086</v>
      </c>
      <c r="FD35" s="15">
        <f t="shared" si="229"/>
        <v>-16.152655712849537</v>
      </c>
      <c r="FE35" s="15">
        <f t="shared" si="229"/>
        <v>-137.12716337034567</v>
      </c>
      <c r="FF35" s="15">
        <f t="shared" si="229"/>
        <v>-215.10245790271941</v>
      </c>
      <c r="FG35" s="15">
        <f t="shared" si="229"/>
        <v>-256.04675255697157</v>
      </c>
      <c r="FH35" s="15">
        <f t="shared" si="229"/>
        <v>-372.61776887158339</v>
      </c>
      <c r="FI35" s="15">
        <f t="shared" si="229"/>
        <v>-169.76970308548192</v>
      </c>
      <c r="FJ35" s="15">
        <f t="shared" si="229"/>
        <v>-181.42031832208824</v>
      </c>
      <c r="FK35" s="15">
        <f t="shared" si="229"/>
        <v>-236.31838167208798</v>
      </c>
      <c r="FL35" s="15">
        <f t="shared" si="229"/>
        <v>-483.98714817088461</v>
      </c>
      <c r="FM35" s="15">
        <f t="shared" si="11"/>
        <v>-2844.2192953340295</v>
      </c>
    </row>
    <row r="36" spans="2:169" x14ac:dyDescent="0.25">
      <c r="B36" s="707" t="s">
        <v>98</v>
      </c>
      <c r="C36" s="15">
        <f>+[66]mFlows!S53</f>
        <v>-30.999999999388802</v>
      </c>
      <c r="D36" s="15">
        <f>+[66]mFlows!T53</f>
        <v>-150.00000000104259</v>
      </c>
      <c r="E36" s="15">
        <f>+[66]mFlows!U53</f>
        <v>0</v>
      </c>
      <c r="F36" s="15">
        <f>+[66]mFlows!V53</f>
        <v>31.2306068</v>
      </c>
      <c r="G36" s="15">
        <f>+[66]mFlows!W53</f>
        <v>0</v>
      </c>
      <c r="H36" s="15">
        <f>+[66]mFlows!X53</f>
        <v>152.26246800999999</v>
      </c>
      <c r="I36" s="15">
        <f>+[66]mFlows!Y53</f>
        <v>0</v>
      </c>
      <c r="J36" s="15">
        <f>+[66]mFlows!Z53</f>
        <v>152.26246800999999</v>
      </c>
      <c r="K36" s="15">
        <f>+[66]mFlows!AA53</f>
        <v>0</v>
      </c>
      <c r="L36" s="15">
        <f>+[66]mFlows!AB53</f>
        <v>0</v>
      </c>
      <c r="M36" s="15">
        <f>+[66]mFlows!AC53</f>
        <v>0</v>
      </c>
      <c r="N36" s="15">
        <f>+[66]mFlows!AD53</f>
        <v>-9.9999999933801131</v>
      </c>
      <c r="O36" s="15">
        <f t="shared" si="0"/>
        <v>144.7555428261885</v>
      </c>
      <c r="P36" s="16"/>
      <c r="Q36" s="15">
        <f>+[66]mFlows!AE53</f>
        <v>0</v>
      </c>
      <c r="R36" s="15">
        <f>+[66]mFlows!AF53</f>
        <v>0</v>
      </c>
      <c r="S36" s="15">
        <f>+[66]mFlows!AG53</f>
        <v>0</v>
      </c>
      <c r="T36" s="15">
        <f>+[66]mFlows!AH53</f>
        <v>-2.9293333366780061</v>
      </c>
      <c r="U36" s="15">
        <f>+[66]mFlows!AI53</f>
        <v>0</v>
      </c>
      <c r="V36" s="15">
        <f>+[66]mFlows!AJ53</f>
        <v>13.044373330000001</v>
      </c>
      <c r="W36" s="15">
        <f>+[66]mFlows!AK53</f>
        <v>0</v>
      </c>
      <c r="X36" s="15">
        <f>+[66]mFlows!AL53</f>
        <v>0</v>
      </c>
      <c r="Y36" s="15">
        <f>+[66]mFlows!AM53</f>
        <v>0</v>
      </c>
      <c r="Z36" s="15">
        <f>+[66]mFlows!AN53</f>
        <v>0</v>
      </c>
      <c r="AA36" s="15">
        <f>+[66]mFlows!AO53</f>
        <v>0</v>
      </c>
      <c r="AB36" s="15">
        <f>+[66]mFlows!AP53</f>
        <v>-50.000000006660798</v>
      </c>
      <c r="AC36" s="15">
        <f t="shared" si="1"/>
        <v>-39.884960013338805</v>
      </c>
      <c r="AD36" s="16"/>
      <c r="AE36" s="15">
        <f>+[66]mFlows!AQ53</f>
        <v>50.044114590000007</v>
      </c>
      <c r="AF36" s="15">
        <f>+[66]mFlows!AR53</f>
        <v>0</v>
      </c>
      <c r="AG36" s="15">
        <f>+[66]mFlows!AS53</f>
        <v>0</v>
      </c>
      <c r="AH36" s="15">
        <f>+[66]mFlows!AT53</f>
        <v>0</v>
      </c>
      <c r="AI36" s="15">
        <f>+[66]mFlows!AU53</f>
        <v>0</v>
      </c>
      <c r="AJ36" s="15">
        <f>+[66]mFlows!AV53</f>
        <v>-70.000000001099735</v>
      </c>
      <c r="AK36" s="15">
        <f>+[66]mFlows!AW53</f>
        <v>0</v>
      </c>
      <c r="AL36" s="15">
        <f>+[66]mFlows!AX53</f>
        <v>-29.936666665562051</v>
      </c>
      <c r="AM36" s="15">
        <f>+[66]mFlows!AY53</f>
        <v>0.32078749888250968</v>
      </c>
      <c r="AN36" s="15">
        <f>+[66]mFlows!AZ53</f>
        <v>8.6843056688010734E-2</v>
      </c>
      <c r="AO36" s="15">
        <f>+[66]mFlows!BA53</f>
        <v>-49.59502670047344</v>
      </c>
      <c r="AP36" s="15">
        <f>+[66]mFlows!BB53</f>
        <v>0.14659722000001807</v>
      </c>
      <c r="AQ36" s="15">
        <f t="shared" si="2"/>
        <v>-98.933351001564688</v>
      </c>
      <c r="AR36" s="16"/>
      <c r="AS36" s="15">
        <f>+[66]mFlows!BC53</f>
        <v>44.393541008095475</v>
      </c>
      <c r="AT36" s="15">
        <f>+[66]mFlows!BD53</f>
        <v>0</v>
      </c>
      <c r="AU36" s="15">
        <f>+[66]mFlows!BE53</f>
        <v>10</v>
      </c>
      <c r="AV36" s="15">
        <f>+[66]mFlows!BF53</f>
        <v>0</v>
      </c>
      <c r="AW36" s="15">
        <f>+[66]mFlows!BG53</f>
        <v>10</v>
      </c>
      <c r="AX36" s="15">
        <f>+[66]mFlows!BH53</f>
        <v>41.079999996672214</v>
      </c>
      <c r="AY36" s="15">
        <f>+[66]mFlows!BI53</f>
        <v>46.066666670000004</v>
      </c>
      <c r="AZ36" s="15">
        <f>+[66]mFlows!BJ53</f>
        <v>0</v>
      </c>
      <c r="BA36" s="15">
        <f>+[66]mFlows!BK53</f>
        <v>-50</v>
      </c>
      <c r="BB36" s="15">
        <f>+[66]mFlows!BL53</f>
        <v>0</v>
      </c>
      <c r="BC36" s="15">
        <f>+[66]mFlows!BM53</f>
        <v>0</v>
      </c>
      <c r="BD36" s="15">
        <f>+[66]mFlows!BN53</f>
        <v>0.33590277999999785</v>
      </c>
      <c r="BE36" s="15">
        <f t="shared" si="3"/>
        <v>101.87611045476768</v>
      </c>
      <c r="BF36" s="16"/>
      <c r="BG36" s="15">
        <f>+[66]mFlows!BO53</f>
        <v>0</v>
      </c>
      <c r="BH36" s="15">
        <f>+[66]mFlows!BP53</f>
        <v>0</v>
      </c>
      <c r="BI36" s="15">
        <f>+[66]mFlows!BQ53</f>
        <v>-187</v>
      </c>
      <c r="BJ36" s="15">
        <f>+[66]mFlows!BR53</f>
        <v>0</v>
      </c>
      <c r="BK36" s="15">
        <f>+[66]mFlows!BS53</f>
        <v>-90</v>
      </c>
      <c r="BL36" s="15">
        <f>+[66]mFlows!BT53</f>
        <v>0</v>
      </c>
      <c r="BM36" s="15">
        <f>+[66]mFlows!BU53</f>
        <v>0</v>
      </c>
      <c r="BN36" s="15">
        <f>+[66]mFlows!BV53</f>
        <v>60.386749999999999</v>
      </c>
      <c r="BO36" s="15">
        <f>+[66]mFlows!BW53</f>
        <v>63.707650000000001</v>
      </c>
      <c r="BP36" s="15">
        <f>+[66]mFlows!BX53</f>
        <v>0</v>
      </c>
      <c r="BQ36" s="15">
        <f>+[66]mFlows!BY53</f>
        <v>0</v>
      </c>
      <c r="BR36" s="15">
        <f>+[66]mFlows!BZ53</f>
        <v>40.909999999999997</v>
      </c>
      <c r="BS36" s="15">
        <f t="shared" si="4"/>
        <v>-111.9956</v>
      </c>
      <c r="BT36" s="16"/>
      <c r="BU36" s="15">
        <f>+[66]mFlows!CA53</f>
        <v>-240</v>
      </c>
      <c r="BV36" s="15">
        <f>+[66]mFlows!CB53</f>
        <v>0</v>
      </c>
      <c r="BW36" s="15">
        <f>+[66]mFlows!CC53</f>
        <v>139.07429167000001</v>
      </c>
      <c r="BX36" s="15">
        <f>+[66]mFlows!CD53</f>
        <v>100.50808333000001</v>
      </c>
      <c r="BY36" s="15">
        <f>+[66]mFlows!CE53</f>
        <v>31.04708333</v>
      </c>
      <c r="BZ36" s="15">
        <f>+[66]mFlows!CF53</f>
        <v>-239.6</v>
      </c>
      <c r="CA36" s="15">
        <f>+[66]mFlows!CG53</f>
        <v>0</v>
      </c>
      <c r="CB36" s="15">
        <f>+[66]mFlows!CH53</f>
        <v>0</v>
      </c>
      <c r="CC36" s="15">
        <f>+[66]mFlows!CI53</f>
        <v>0</v>
      </c>
      <c r="CD36" s="15">
        <f>+[66]mFlows!CJ53</f>
        <v>0</v>
      </c>
      <c r="CE36" s="15">
        <f>+[66]mFlows!CK53</f>
        <v>-39.205766670000003</v>
      </c>
      <c r="CF36" s="15">
        <f>+[66]mFlows!CL53</f>
        <v>-6.7294599999999889</v>
      </c>
      <c r="CG36" s="15">
        <f t="shared" si="5"/>
        <v>-254.90576833999998</v>
      </c>
      <c r="CH36" s="16"/>
      <c r="CI36" s="15">
        <f>+[66]mFlows!CM53</f>
        <v>180.43365555000003</v>
      </c>
      <c r="CJ36" s="15">
        <f>+[66]mFlows!CN53</f>
        <v>-100</v>
      </c>
      <c r="CK36" s="15">
        <f>+[66]mFlows!CO53</f>
        <v>-261.76679999999999</v>
      </c>
      <c r="CL36" s="15">
        <f>+[66]mFlows!CP53</f>
        <v>295.33943749999997</v>
      </c>
      <c r="CM36" s="15">
        <f>+[66]mFlows!CQ53</f>
        <v>-14.415420829999988</v>
      </c>
      <c r="CN36" s="15">
        <f>+[66]mFlows!CR53</f>
        <v>-392.76918472</v>
      </c>
      <c r="CO36" s="15">
        <f>+[66]mFlows!CS53</f>
        <v>-39.861249999999998</v>
      </c>
      <c r="CP36" s="15">
        <f>+[66]mFlows!CT53</f>
        <v>310.98308333000006</v>
      </c>
      <c r="CQ36" s="15">
        <f>+[66]mFlows!CU53</f>
        <v>-98.6875</v>
      </c>
      <c r="CR36" s="15">
        <f>+[66]mFlows!CV53</f>
        <v>0</v>
      </c>
      <c r="CS36" s="15">
        <f>+[66]mFlows!CW53</f>
        <v>106.19125</v>
      </c>
      <c r="CT36" s="15">
        <f>+[66]mFlows!CX53</f>
        <v>106.49958332999999</v>
      </c>
      <c r="CU36" s="15">
        <f t="shared" si="6"/>
        <v>91.946854160000115</v>
      </c>
      <c r="CV36" s="16"/>
      <c r="CW36" s="15">
        <f>+[66]mFlows!CY53</f>
        <v>353.5</v>
      </c>
      <c r="CX36" s="15">
        <f>+[66]mFlows!CZ53</f>
        <v>-72</v>
      </c>
      <c r="CY36" s="15">
        <f>+[66]mFlows!DA53</f>
        <v>36.052700000000002</v>
      </c>
      <c r="CZ36" s="15">
        <f>+[66]mFlows!DB53</f>
        <v>-106.87967</v>
      </c>
      <c r="DA36" s="15">
        <f>+[66]mFlows!DC53</f>
        <v>143.10081500000001</v>
      </c>
      <c r="DB36" s="15">
        <f>+[66]mFlows!DD53</f>
        <v>-70.608490569999987</v>
      </c>
      <c r="DC36" s="15">
        <f>+[66]mFlows!DE53</f>
        <v>-47.320062649999997</v>
      </c>
      <c r="DD36" s="15">
        <f>+[66]mFlows!DF53</f>
        <v>-51.693083380000004</v>
      </c>
      <c r="DE36" s="15">
        <f>+[66]mFlows!DG53</f>
        <v>-87.536093986666685</v>
      </c>
      <c r="DF36" s="15">
        <f>+[66]mFlows!DH53</f>
        <v>258.01969257000002</v>
      </c>
      <c r="DG36" s="15">
        <f>+[66]mFlows!DI53</f>
        <v>0</v>
      </c>
      <c r="DH36" s="15">
        <f>+[66]mFlows!DJ53</f>
        <v>-314.62949718000004</v>
      </c>
      <c r="DI36" s="15">
        <f t="shared" si="7"/>
        <v>40.006309803333352</v>
      </c>
      <c r="DJ36" s="16"/>
      <c r="DK36" s="15">
        <f>+[66]mFlows!DK53</f>
        <v>197.23508500000003</v>
      </c>
      <c r="DL36" s="15">
        <f>+[66]mFlows!DL53</f>
        <v>-29.413992590000007</v>
      </c>
      <c r="DM36" s="15">
        <f>+[66]mFlows!DM53</f>
        <v>80.756242049999997</v>
      </c>
      <c r="DN36" s="15">
        <f>+[66]mFlows!DN53</f>
        <v>53.269366670000004</v>
      </c>
      <c r="DO36" s="15">
        <f>+[66]mFlows!DO53</f>
        <v>13.954059060000001</v>
      </c>
      <c r="DP36" s="15">
        <f>+[66]mFlows!DP53</f>
        <v>0</v>
      </c>
      <c r="DQ36" s="15">
        <f>+[66]mFlows!DQ53</f>
        <v>0</v>
      </c>
      <c r="DR36" s="15">
        <f>+[66]mFlows!DR53</f>
        <v>0</v>
      </c>
      <c r="DS36" s="15">
        <f>+[66]mFlows!DS53</f>
        <v>0</v>
      </c>
      <c r="DT36" s="15">
        <f>+[66]mFlows!DT53</f>
        <v>0</v>
      </c>
      <c r="DU36" s="15">
        <f>+[66]mFlows!DU53</f>
        <v>0</v>
      </c>
      <c r="DV36" s="15">
        <f>+[66]mFlows!DV53</f>
        <v>-67.980295569999996</v>
      </c>
      <c r="DW36" s="15">
        <f t="shared" si="8"/>
        <v>247.82046462</v>
      </c>
      <c r="DX36" s="16"/>
      <c r="DY36" s="15">
        <f>+[66]mFlows!DW53</f>
        <v>0</v>
      </c>
      <c r="DZ36" s="15">
        <f>+[66]mFlows!DX53</f>
        <v>0</v>
      </c>
      <c r="EA36" s="15">
        <f>+[66]mFlows!DY53</f>
        <v>-95.514705700000007</v>
      </c>
      <c r="EB36" s="15">
        <f>+[66]mFlows!DZ53</f>
        <v>0</v>
      </c>
      <c r="EC36" s="15">
        <f>+[66]mFlows!EA53</f>
        <v>0</v>
      </c>
      <c r="ED36" s="15">
        <f>+[66]mFlows!EB53</f>
        <v>0.86172593999998526</v>
      </c>
      <c r="EE36" s="15">
        <f>+[66]mFlows!EC53</f>
        <v>0</v>
      </c>
      <c r="EF36" s="15">
        <f>+[66]mFlows!ED53</f>
        <v>0</v>
      </c>
      <c r="EG36" s="15">
        <f>+[66]mFlows!EE53</f>
        <v>165</v>
      </c>
      <c r="EH36" s="15">
        <f>+[66]mFlows!EF53</f>
        <v>-197.02815861000002</v>
      </c>
      <c r="EI36" s="15">
        <f>+[66]mFlows!EG53</f>
        <v>-190</v>
      </c>
      <c r="EJ36" s="15">
        <f>+[66]mFlows!EH53</f>
        <v>-160</v>
      </c>
      <c r="EK36" s="15">
        <f t="shared" si="9"/>
        <v>-476.68113837000004</v>
      </c>
      <c r="EL36" s="16"/>
      <c r="EM36" s="15">
        <f>+[66]mFlows!EI53</f>
        <v>0</v>
      </c>
      <c r="EN36" s="15">
        <f>+[66]mFlows!EJ53</f>
        <v>0</v>
      </c>
      <c r="EO36" s="15">
        <f>+[66]mFlows!EK53</f>
        <v>0</v>
      </c>
      <c r="EP36" s="15">
        <f>+[66]mFlows!EL53</f>
        <v>200</v>
      </c>
      <c r="EQ36" s="15">
        <f>+[66]mFlows!EM53</f>
        <v>192.88166666999999</v>
      </c>
      <c r="ER36" s="15">
        <f>+[66]mFlows!EN53</f>
        <v>162.41333333</v>
      </c>
      <c r="ES36" s="15">
        <f>+[66]mFlows!EO53</f>
        <v>0</v>
      </c>
      <c r="ET36" s="15">
        <f>+[66]mFlows!EP53</f>
        <v>0</v>
      </c>
      <c r="EU36" s="15">
        <f>+[66]mFlows!EQ53</f>
        <v>0</v>
      </c>
      <c r="EV36" s="15">
        <f>+[66]mFlows!ER53</f>
        <v>-150</v>
      </c>
      <c r="EW36" s="15">
        <f>+[66]mFlows!ES53</f>
        <v>0</v>
      </c>
      <c r="EX36" s="15">
        <f>+[66]mFlows!ET53</f>
        <v>150.57770833000001</v>
      </c>
      <c r="EY36" s="15">
        <f t="shared" si="10"/>
        <v>555.87270833000002</v>
      </c>
      <c r="EZ36" s="16"/>
      <c r="FA36" s="15">
        <f>+[66]mFlows!EU53</f>
        <v>0</v>
      </c>
      <c r="FB36" s="15">
        <f>+[66]mFlows!EV53</f>
        <v>-50</v>
      </c>
      <c r="FC36" s="15">
        <f>+[66]mFlows!EW53</f>
        <v>-177.32946919999998</v>
      </c>
      <c r="FD36" s="15">
        <f>+[66]mFlows!EX53</f>
        <v>0</v>
      </c>
      <c r="FE36" s="15">
        <f>+[66]mFlows!EY53</f>
        <v>178.17613889</v>
      </c>
      <c r="FF36" s="15">
        <f>+[66]mFlows!EZ53</f>
        <v>40.343049999999998</v>
      </c>
      <c r="FG36" s="15">
        <f>+[66]mFlows!FA53</f>
        <v>-34.072995909999996</v>
      </c>
      <c r="FH36" s="15">
        <f>+[66]mFlows!FB53</f>
        <v>-53.664244840000002</v>
      </c>
      <c r="FI36" s="15">
        <f>+[66]mFlows!FC53</f>
        <v>10.202999999999999</v>
      </c>
      <c r="FJ36" s="15">
        <f>+[66]mFlows!FD53</f>
        <v>0</v>
      </c>
      <c r="FK36" s="15">
        <f>+[66]mFlows!FE53</f>
        <v>-209.75822015</v>
      </c>
      <c r="FL36" s="15">
        <f>+[66]mFlows!FF53</f>
        <v>-38.678920920000003</v>
      </c>
      <c r="FM36" s="15">
        <f t="shared" si="11"/>
        <v>-334.78166212999997</v>
      </c>
    </row>
    <row r="37" spans="2:169" x14ac:dyDescent="0.25">
      <c r="B37" s="707" t="s">
        <v>684</v>
      </c>
      <c r="C37" s="15">
        <f>+[66]mFlows!S64</f>
        <v>-98.091767129999994</v>
      </c>
      <c r="D37" s="15">
        <f>+[66]mFlows!T64</f>
        <v>133.42263778</v>
      </c>
      <c r="E37" s="15">
        <f>+[66]mFlows!U64</f>
        <v>-66.577362260000001</v>
      </c>
      <c r="F37" s="15">
        <f>+[66]mFlows!V64</f>
        <v>-96.318499579999994</v>
      </c>
      <c r="G37" s="15">
        <f>+[66]mFlows!W64</f>
        <v>-176.57736226</v>
      </c>
      <c r="H37" s="15">
        <f>+[66]mFlows!X64</f>
        <v>-84.573762259999995</v>
      </c>
      <c r="I37" s="15">
        <f>+[66]mFlows!Y64</f>
        <v>-109.18704125999999</v>
      </c>
      <c r="J37" s="15">
        <f>+[66]mFlows!Z64</f>
        <v>-194.07586226000001</v>
      </c>
      <c r="K37" s="15">
        <f>+[66]mFlows!AA64</f>
        <v>-107.02405994</v>
      </c>
      <c r="L37" s="15">
        <f>+[66]mFlows!AB64</f>
        <v>-341.57236225999998</v>
      </c>
      <c r="M37" s="15">
        <f>+[66]mFlows!AC64</f>
        <v>-91.572362260000006</v>
      </c>
      <c r="N37" s="15">
        <f>+[66]mFlows!AD64</f>
        <v>-172.24578170999999</v>
      </c>
      <c r="O37" s="15">
        <f t="shared" si="0"/>
        <v>-1404.3935854000001</v>
      </c>
      <c r="P37" s="16"/>
      <c r="Q37" s="15">
        <f>+[66]mFlows!AE64</f>
        <v>-116.84139792000001</v>
      </c>
      <c r="R37" s="15">
        <f>+[66]mFlows!AF64</f>
        <v>-83.401643750000005</v>
      </c>
      <c r="S37" s="15">
        <f>+[66]mFlows!AG64</f>
        <v>-244.22696841000001</v>
      </c>
      <c r="T37" s="15">
        <f>+[66]mFlows!AH64</f>
        <v>-111.22665429999999</v>
      </c>
      <c r="U37" s="15">
        <f>+[66]mFlows!AI64</f>
        <v>-183.24585377</v>
      </c>
      <c r="V37" s="15">
        <f>+[66]mFlows!AJ64</f>
        <v>-142.90635860999998</v>
      </c>
      <c r="W37" s="15">
        <f>+[66]mFlows!AK64</f>
        <v>-94.778444680000007</v>
      </c>
      <c r="X37" s="15">
        <f>+[66]mFlows!AL64</f>
        <v>-83</v>
      </c>
      <c r="Y37" s="15">
        <f>+[66]mFlows!AM64</f>
        <v>-119.9956</v>
      </c>
      <c r="Z37" s="15">
        <f>+[66]mFlows!AN64</f>
        <v>4.9375</v>
      </c>
      <c r="AA37" s="15">
        <f>+[66]mFlows!AO64</f>
        <v>-78.581498409999995</v>
      </c>
      <c r="AB37" s="15">
        <f>+[66]mFlows!AP64</f>
        <v>-51.414857270000027</v>
      </c>
      <c r="AC37" s="15">
        <f t="shared" si="1"/>
        <v>-1304.6817771200001</v>
      </c>
      <c r="AD37" s="16"/>
      <c r="AE37" s="15">
        <f>+[66]mFlows!AQ64</f>
        <v>-143.25016148</v>
      </c>
      <c r="AF37" s="15">
        <f>+[66]mFlows!AR64</f>
        <v>3.0221666699999998</v>
      </c>
      <c r="AG37" s="15">
        <f>+[66]mFlows!AS64</f>
        <v>-220.01302762</v>
      </c>
      <c r="AH37" s="15">
        <f>+[66]mFlows!AT64</f>
        <v>-60.501313189999998</v>
      </c>
      <c r="AI37" s="15">
        <f>+[66]mFlows!AU64</f>
        <v>0</v>
      </c>
      <c r="AJ37" s="15">
        <f>+[66]mFlows!AV64</f>
        <v>-8.2555450799999974</v>
      </c>
      <c r="AK37" s="15">
        <f>+[66]mFlows!AW64</f>
        <v>4.9375</v>
      </c>
      <c r="AL37" s="15">
        <f>+[66]mFlows!AX64</f>
        <v>30.094999999999999</v>
      </c>
      <c r="AM37" s="15">
        <f>+[66]mFlows!AY64</f>
        <v>0.41249999999999998</v>
      </c>
      <c r="AN37" s="15">
        <f>+[66]mFlows!AZ64</f>
        <v>4.9375</v>
      </c>
      <c r="AO37" s="15">
        <f>+[66]mFlows!BA64</f>
        <v>20</v>
      </c>
      <c r="AP37" s="15">
        <f>+[66]mFlows!BB64</f>
        <v>0.41250000000002274</v>
      </c>
      <c r="AQ37" s="15">
        <f t="shared" si="2"/>
        <v>-368.20288070000004</v>
      </c>
      <c r="AR37" s="16"/>
      <c r="AS37" s="15">
        <f>+[66]mFlows!BC64</f>
        <v>4.9375</v>
      </c>
      <c r="AT37" s="15">
        <f>+[66]mFlows!BD64</f>
        <v>0</v>
      </c>
      <c r="AU37" s="15">
        <f>+[66]mFlows!BE64</f>
        <v>-109.39624999999999</v>
      </c>
      <c r="AV37" s="15">
        <f>+[66]mFlows!BF64</f>
        <v>45.004166659999996</v>
      </c>
      <c r="AW37" s="15">
        <f>+[66]mFlows!BG64</f>
        <v>-338</v>
      </c>
      <c r="AX37" s="15">
        <f>+[66]mFlows!BH64</f>
        <v>308.45914177999998</v>
      </c>
      <c r="AY37" s="15">
        <f>+[66]mFlows!BI64</f>
        <v>-34.995833329999996</v>
      </c>
      <c r="AZ37" s="15">
        <f>+[66]mFlows!BJ64</f>
        <v>51.258677360000007</v>
      </c>
      <c r="BA37" s="15">
        <f>+[66]mFlows!BK64</f>
        <v>51.639573189999993</v>
      </c>
      <c r="BB37" s="15">
        <f>+[66]mFlows!BL64</f>
        <v>49.97999999999999</v>
      </c>
      <c r="BC37" s="15">
        <f>+[66]mFlows!BM64</f>
        <v>50.488891670000001</v>
      </c>
      <c r="BD37" s="15">
        <f>+[66]mFlows!BN64</f>
        <v>36.243069439999999</v>
      </c>
      <c r="BE37" s="15">
        <f t="shared" si="3"/>
        <v>115.61893676999998</v>
      </c>
      <c r="BF37" s="16"/>
      <c r="BG37" s="15">
        <f>+[66]mFlows!BO64</f>
        <v>0</v>
      </c>
      <c r="BH37" s="15">
        <f>+[66]mFlows!BP64</f>
        <v>0</v>
      </c>
      <c r="BI37" s="15">
        <f>+[66]mFlows!BQ64</f>
        <v>-191.81826211000001</v>
      </c>
      <c r="BJ37" s="15">
        <f>+[66]mFlows!BR64</f>
        <v>0</v>
      </c>
      <c r="BK37" s="15">
        <f>+[66]mFlows!BS64</f>
        <v>175.81903344999995</v>
      </c>
      <c r="BL37" s="15">
        <f>+[66]mFlows!BT64</f>
        <v>0</v>
      </c>
      <c r="BM37" s="15">
        <f>+[66]mFlows!BU64</f>
        <v>-0.192222220000005</v>
      </c>
      <c r="BN37" s="15">
        <f>+[66]mFlows!BV64</f>
        <v>-29.461111110000004</v>
      </c>
      <c r="BO37" s="15">
        <f>+[66]mFlows!BW64</f>
        <v>-38.862499999999997</v>
      </c>
      <c r="BP37" s="15">
        <f>+[66]mFlows!BX64</f>
        <v>0</v>
      </c>
      <c r="BQ37" s="15">
        <f>+[66]mFlows!BY64</f>
        <v>28.437607710000002</v>
      </c>
      <c r="BR37" s="15">
        <f>+[66]mFlows!BZ64</f>
        <v>135</v>
      </c>
      <c r="BS37" s="15">
        <f t="shared" si="4"/>
        <v>78.922545719999931</v>
      </c>
      <c r="BT37" s="16"/>
      <c r="BU37" s="15">
        <f>+[66]mFlows!CA64</f>
        <v>0</v>
      </c>
      <c r="BV37" s="15">
        <f>+[66]mFlows!CB64</f>
        <v>0</v>
      </c>
      <c r="BW37" s="15">
        <f>+[66]mFlows!CC64</f>
        <v>1.2123688500000001</v>
      </c>
      <c r="BX37" s="15">
        <f>+[66]mFlows!CD64</f>
        <v>0</v>
      </c>
      <c r="BY37" s="15">
        <f>+[66]mFlows!CE64</f>
        <v>279.94153344999995</v>
      </c>
      <c r="BZ37" s="15">
        <f>+[66]mFlows!CF64</f>
        <v>0</v>
      </c>
      <c r="CA37" s="15">
        <f>+[66]mFlows!CG64</f>
        <v>0</v>
      </c>
      <c r="CB37" s="15">
        <f>+[66]mFlows!CH64</f>
        <v>50</v>
      </c>
      <c r="CC37" s="15">
        <f>+[66]mFlows!CI64</f>
        <v>0</v>
      </c>
      <c r="CD37" s="15">
        <f>+[66]mFlows!CJ64</f>
        <v>0</v>
      </c>
      <c r="CE37" s="15">
        <f>+[66]mFlows!CK64</f>
        <v>0</v>
      </c>
      <c r="CF37" s="15">
        <f>+[66]mFlows!CL64</f>
        <v>4.1710194500000002</v>
      </c>
      <c r="CG37" s="15">
        <f t="shared" si="5"/>
        <v>335.32492174999999</v>
      </c>
      <c r="CH37" s="16"/>
      <c r="CI37" s="15">
        <f>+[66]mFlows!CM64</f>
        <v>0</v>
      </c>
      <c r="CJ37" s="15">
        <f>+[66]mFlows!CN64</f>
        <v>0</v>
      </c>
      <c r="CK37" s="15">
        <f>+[66]mFlows!CO64</f>
        <v>-248.78763115000001</v>
      </c>
      <c r="CL37" s="15">
        <f>+[66]mFlows!CP64</f>
        <v>0</v>
      </c>
      <c r="CM37" s="15">
        <f>+[66]mFlows!CQ64</f>
        <v>279.94153344999995</v>
      </c>
      <c r="CN37" s="15">
        <f>+[66]mFlows!CR64</f>
        <v>0</v>
      </c>
      <c r="CO37" s="15">
        <f>+[66]mFlows!CS64</f>
        <v>83</v>
      </c>
      <c r="CP37" s="15">
        <f>+[66]mFlows!CT64</f>
        <v>-153.94668515000004</v>
      </c>
      <c r="CQ37" s="15">
        <f>+[66]mFlows!CU64</f>
        <v>-187.97877943000003</v>
      </c>
      <c r="CR37" s="15">
        <f>+[66]mFlows!CV64</f>
        <v>-72.816157770000046</v>
      </c>
      <c r="CS37" s="15">
        <f>+[66]mFlows!CW64</f>
        <v>-133.87208137000027</v>
      </c>
      <c r="CT37" s="15">
        <f>+[66]mFlows!CX64</f>
        <v>-111.56463197300003</v>
      </c>
      <c r="CU37" s="15">
        <f t="shared" si="6"/>
        <v>-546.02443339300044</v>
      </c>
      <c r="CV37" s="16"/>
      <c r="CW37" s="15">
        <f>+[66]mFlows!CY64</f>
        <v>-350.97252105000001</v>
      </c>
      <c r="CX37" s="15">
        <f>+[66]mFlows!CZ64</f>
        <v>-193.57741520000002</v>
      </c>
      <c r="CY37" s="15">
        <f>+[66]mFlows!DA64</f>
        <v>48.218742549999966</v>
      </c>
      <c r="CZ37" s="15">
        <f>+[66]mFlows!DB64</f>
        <v>-14.048672550000012</v>
      </c>
      <c r="DA37" s="15">
        <f>+[66]mFlows!DC64</f>
        <v>7.7681699369475155</v>
      </c>
      <c r="DB37" s="15">
        <f>+[66]mFlows!DD64</f>
        <v>-3.0471972999999934</v>
      </c>
      <c r="DC37" s="15">
        <f>+[66]mFlows!DE64</f>
        <v>-161.80122633081874</v>
      </c>
      <c r="DD37" s="15">
        <f>+[66]mFlows!DF64</f>
        <v>54.293098859999972</v>
      </c>
      <c r="DE37" s="15">
        <f>+[66]mFlows!DG64</f>
        <v>47.148722433450779</v>
      </c>
      <c r="DF37" s="15">
        <f>+[66]mFlows!DH64</f>
        <v>-246.43072130088876</v>
      </c>
      <c r="DG37" s="15">
        <f>+[66]mFlows!DI64</f>
        <v>-318.38597862312292</v>
      </c>
      <c r="DH37" s="15">
        <f>+[66]mFlows!DJ64</f>
        <v>-323.4027420721867</v>
      </c>
      <c r="DI37" s="15">
        <f t="shared" si="7"/>
        <v>-1454.2377406466189</v>
      </c>
      <c r="DJ37" s="16"/>
      <c r="DK37" s="15">
        <f>+[66]mFlows!DK64</f>
        <v>14.990051930000005</v>
      </c>
      <c r="DL37" s="15">
        <f>+[66]mFlows!DL64</f>
        <v>66.064459760000005</v>
      </c>
      <c r="DM37" s="15">
        <f>+[66]mFlows!DM64</f>
        <v>169.30873791000002</v>
      </c>
      <c r="DN37" s="15">
        <f>+[66]mFlows!DN64</f>
        <v>-179.23348419336696</v>
      </c>
      <c r="DO37" s="15">
        <f>+[66]mFlows!DO64</f>
        <v>103.30784377159966</v>
      </c>
      <c r="DP37" s="15">
        <f>+[66]mFlows!DP64</f>
        <v>34.224918951953441</v>
      </c>
      <c r="DQ37" s="15">
        <f>+[66]mFlows!DQ64</f>
        <v>-146.73930934846999</v>
      </c>
      <c r="DR37" s="15">
        <f>+[66]mFlows!DR64</f>
        <v>-11.194439600000024</v>
      </c>
      <c r="DS37" s="15">
        <f>+[66]mFlows!DS64</f>
        <v>108.20041749999997</v>
      </c>
      <c r="DT37" s="15">
        <f>+[66]mFlows!DT64</f>
        <v>285.33009354000006</v>
      </c>
      <c r="DU37" s="15">
        <f>+[66]mFlows!DU64</f>
        <v>76.537907069999989</v>
      </c>
      <c r="DV37" s="15">
        <f>+[66]mFlows!DV64</f>
        <v>-439.93463452999998</v>
      </c>
      <c r="DW37" s="15">
        <f t="shared" si="8"/>
        <v>80.862562761716219</v>
      </c>
      <c r="DX37" s="16"/>
      <c r="DY37" s="15">
        <f>+[66]mFlows!DW64</f>
        <v>27.859489000000011</v>
      </c>
      <c r="DZ37" s="15">
        <f>+[66]mFlows!DX64</f>
        <v>38.45249007237922</v>
      </c>
      <c r="EA37" s="15">
        <f>+[66]mFlows!DY64</f>
        <v>-19.592082929999933</v>
      </c>
      <c r="EB37" s="15">
        <f>+[66]mFlows!DZ64</f>
        <v>68.276460239999977</v>
      </c>
      <c r="EC37" s="15">
        <f>+[66]mFlows!EA64</f>
        <v>-202.19699161871731</v>
      </c>
      <c r="ED37" s="15">
        <f>+[66]mFlows!EB64</f>
        <v>31.040376670000001</v>
      </c>
      <c r="EE37" s="15">
        <f>+[66]mFlows!EC64</f>
        <v>65.761405549999978</v>
      </c>
      <c r="EF37" s="15">
        <f>+[66]mFlows!ED64</f>
        <v>-85.436633603944401</v>
      </c>
      <c r="EG37" s="15">
        <f>+[66]mFlows!EE64</f>
        <v>-468.39311307999992</v>
      </c>
      <c r="EH37" s="15">
        <f>+[66]mFlows!EF64</f>
        <v>325.56856554000007</v>
      </c>
      <c r="EI37" s="15">
        <f>+[66]mFlows!EG64</f>
        <v>-502.38558582999991</v>
      </c>
      <c r="EJ37" s="15">
        <f>+[66]mFlows!EH64</f>
        <v>59.130054190000038</v>
      </c>
      <c r="EK37" s="15">
        <f t="shared" si="9"/>
        <v>-661.91556580028225</v>
      </c>
      <c r="EL37" s="16"/>
      <c r="EM37" s="15">
        <f>+[66]mFlows!EI64</f>
        <v>-29.000305787999991</v>
      </c>
      <c r="EN37" s="15">
        <f>+[66]mFlows!EJ64</f>
        <v>-127.34238965999997</v>
      </c>
      <c r="EO37" s="15">
        <f>+[66]mFlows!EK64</f>
        <v>-308.95572169235078</v>
      </c>
      <c r="EP37" s="15">
        <f>+[66]mFlows!EL64</f>
        <v>-150.36272197200003</v>
      </c>
      <c r="EQ37" s="15">
        <f>+[66]mFlows!EM64</f>
        <v>-137.45398276199998</v>
      </c>
      <c r="ER37" s="15">
        <f>+[66]mFlows!EN64</f>
        <v>-146.46182756672619</v>
      </c>
      <c r="ES37" s="15">
        <f>+[66]mFlows!EO64</f>
        <v>-138.96177685800001</v>
      </c>
      <c r="ET37" s="15">
        <f>+[66]mFlows!EP64</f>
        <v>144.75026131999999</v>
      </c>
      <c r="EU37" s="15">
        <f>+[66]mFlows!EQ64</f>
        <v>136.35084331999997</v>
      </c>
      <c r="EV37" s="15">
        <f>+[66]mFlows!ER64</f>
        <v>-245.77945531460779</v>
      </c>
      <c r="EW37" s="15">
        <f>+[66]mFlows!ES64</f>
        <v>92.100477300000009</v>
      </c>
      <c r="EX37" s="15">
        <f>+[66]mFlows!ET64</f>
        <v>92.402344040000031</v>
      </c>
      <c r="EY37" s="15">
        <f t="shared" si="10"/>
        <v>-818.71425563368496</v>
      </c>
      <c r="EZ37" s="16"/>
      <c r="FA37" s="15">
        <f>+[66]mFlows!EU64</f>
        <v>-175.90185045070623</v>
      </c>
      <c r="FB37" s="15">
        <f>+[66]mFlows!EV64</f>
        <v>-120.46806218891078</v>
      </c>
      <c r="FC37" s="15">
        <f>+[66]mFlows!EW64</f>
        <v>-15.715554940000018</v>
      </c>
      <c r="FD37" s="15">
        <f>+[66]mFlows!EX64</f>
        <v>0.68209637166432913</v>
      </c>
      <c r="FE37" s="15">
        <f>+[66]mFlows!EY64</f>
        <v>-281.40112319425901</v>
      </c>
      <c r="FF37" s="15">
        <f>+[66]mFlows!EZ64</f>
        <v>-217.08349726455899</v>
      </c>
      <c r="FG37" s="15">
        <f>+[66]mFlows!FA64</f>
        <v>-155.11484779625098</v>
      </c>
      <c r="FH37" s="15">
        <f>+[66]mFlows!FB64</f>
        <v>-297.91693787033842</v>
      </c>
      <c r="FI37" s="15">
        <f>+[66]mFlows!FC64</f>
        <v>-150.90767620560723</v>
      </c>
      <c r="FJ37" s="15">
        <f>+[66]mFlows!FD64</f>
        <v>-180.17053716999999</v>
      </c>
      <c r="FK37" s="15">
        <f>+[66]mFlows!FE64</f>
        <v>-49.791813917514212</v>
      </c>
      <c r="FL37" s="15">
        <f>+[66]mFlows!FF64</f>
        <v>-490.91579824088723</v>
      </c>
      <c r="FM37" s="15">
        <f t="shared" si="11"/>
        <v>-2134.7056028673687</v>
      </c>
    </row>
    <row r="38" spans="2:169" x14ac:dyDescent="0.25">
      <c r="B38" s="707" t="s">
        <v>688</v>
      </c>
      <c r="C38" s="15">
        <f>-[66]mFlows!S33</f>
        <v>0</v>
      </c>
      <c r="D38" s="15">
        <f>-[66]mFlows!T33</f>
        <v>0</v>
      </c>
      <c r="E38" s="15">
        <f>-[66]mFlows!U33</f>
        <v>0</v>
      </c>
      <c r="F38" s="15">
        <f>-[66]mFlows!V33</f>
        <v>0</v>
      </c>
      <c r="G38" s="15">
        <f>-[66]mFlows!W33</f>
        <v>0</v>
      </c>
      <c r="H38" s="15">
        <f>-[66]mFlows!X33</f>
        <v>0</v>
      </c>
      <c r="I38" s="15">
        <f>-[66]mFlows!Y33</f>
        <v>0</v>
      </c>
      <c r="J38" s="15">
        <f>-[66]mFlows!Z33</f>
        <v>0</v>
      </c>
      <c r="K38" s="15">
        <f>-[66]mFlows!AA33</f>
        <v>0</v>
      </c>
      <c r="L38" s="15">
        <f>-[66]mFlows!AB33</f>
        <v>0</v>
      </c>
      <c r="M38" s="15">
        <f>-[66]mFlows!AC33</f>
        <v>0</v>
      </c>
      <c r="N38" s="15">
        <f>-[66]mFlows!AD33</f>
        <v>0</v>
      </c>
      <c r="O38" s="15">
        <f t="shared" si="0"/>
        <v>0</v>
      </c>
      <c r="P38" s="16"/>
      <c r="Q38" s="15">
        <f>-[66]mFlows!AE33</f>
        <v>0</v>
      </c>
      <c r="R38" s="15">
        <f>-[66]mFlows!AF33</f>
        <v>0</v>
      </c>
      <c r="S38" s="15">
        <f>-[66]mFlows!AG33</f>
        <v>0</v>
      </c>
      <c r="T38" s="15">
        <f>-[66]mFlows!AH33</f>
        <v>0</v>
      </c>
      <c r="U38" s="15">
        <f>-[66]mFlows!AI33</f>
        <v>0</v>
      </c>
      <c r="V38" s="15">
        <f>-[66]mFlows!AJ33</f>
        <v>0</v>
      </c>
      <c r="W38" s="15">
        <f>-[66]mFlows!AK33</f>
        <v>0</v>
      </c>
      <c r="X38" s="15">
        <f>-[66]mFlows!AL33</f>
        <v>0</v>
      </c>
      <c r="Y38" s="15">
        <f>-[66]mFlows!AM33</f>
        <v>0</v>
      </c>
      <c r="Z38" s="15">
        <f>-[66]mFlows!AN33</f>
        <v>0</v>
      </c>
      <c r="AA38" s="15">
        <f>-[66]mFlows!AO33</f>
        <v>0</v>
      </c>
      <c r="AB38" s="15">
        <f>-[66]mFlows!AP33</f>
        <v>0</v>
      </c>
      <c r="AC38" s="15">
        <f t="shared" si="1"/>
        <v>0</v>
      </c>
      <c r="AD38" s="16"/>
      <c r="AE38" s="15">
        <f>-[66]mFlows!AQ33</f>
        <v>0</v>
      </c>
      <c r="AF38" s="15">
        <f>-[66]mFlows!AR33</f>
        <v>0</v>
      </c>
      <c r="AG38" s="15">
        <f>-[66]mFlows!AS33</f>
        <v>0</v>
      </c>
      <c r="AH38" s="15">
        <f>-[66]mFlows!AT33</f>
        <v>0</v>
      </c>
      <c r="AI38" s="15">
        <f>-[66]mFlows!AU33</f>
        <v>0</v>
      </c>
      <c r="AJ38" s="15">
        <f>-[66]mFlows!AV33</f>
        <v>0</v>
      </c>
      <c r="AK38" s="15">
        <f>-[66]mFlows!AW33</f>
        <v>0</v>
      </c>
      <c r="AL38" s="15">
        <f>-[66]mFlows!AX33</f>
        <v>0</v>
      </c>
      <c r="AM38" s="15">
        <f>-[66]mFlows!AY33</f>
        <v>0</v>
      </c>
      <c r="AN38" s="15">
        <f>-[66]mFlows!AZ33</f>
        <v>0</v>
      </c>
      <c r="AO38" s="15">
        <f>-[66]mFlows!BA33</f>
        <v>0</v>
      </c>
      <c r="AP38" s="15">
        <f>-[66]mFlows!BB33</f>
        <v>0</v>
      </c>
      <c r="AQ38" s="15">
        <f t="shared" si="2"/>
        <v>0</v>
      </c>
      <c r="AR38" s="16"/>
      <c r="AS38" s="15">
        <f>-[66]mFlows!BC33</f>
        <v>0</v>
      </c>
      <c r="AT38" s="15">
        <f>-[66]mFlows!BD33</f>
        <v>0</v>
      </c>
      <c r="AU38" s="15">
        <f>-[66]mFlows!BE33</f>
        <v>0</v>
      </c>
      <c r="AV38" s="15">
        <f>-[66]mFlows!BF33</f>
        <v>0</v>
      </c>
      <c r="AW38" s="15">
        <f>-[66]mFlows!BG33</f>
        <v>0</v>
      </c>
      <c r="AX38" s="15">
        <f>-[66]mFlows!BH33</f>
        <v>0</v>
      </c>
      <c r="AY38" s="15">
        <f>-[66]mFlows!BI33</f>
        <v>0</v>
      </c>
      <c r="AZ38" s="15">
        <f>-[66]mFlows!BJ33</f>
        <v>0</v>
      </c>
      <c r="BA38" s="15">
        <f>-[66]mFlows!BK33</f>
        <v>0</v>
      </c>
      <c r="BB38" s="15">
        <f>-[66]mFlows!BL33</f>
        <v>0</v>
      </c>
      <c r="BC38" s="15">
        <f>-[66]mFlows!BM33</f>
        <v>0</v>
      </c>
      <c r="BD38" s="15">
        <f>-[66]mFlows!BN33</f>
        <v>0</v>
      </c>
      <c r="BE38" s="15">
        <f t="shared" si="3"/>
        <v>0</v>
      </c>
      <c r="BF38" s="16"/>
      <c r="BG38" s="15">
        <f>-[66]mFlows!BO33</f>
        <v>0</v>
      </c>
      <c r="BH38" s="15">
        <f>-[66]mFlows!BP33</f>
        <v>0</v>
      </c>
      <c r="BI38" s="15">
        <f>-[66]mFlows!BQ33</f>
        <v>0</v>
      </c>
      <c r="BJ38" s="15">
        <f>-[66]mFlows!BR33</f>
        <v>0</v>
      </c>
      <c r="BK38" s="15">
        <f>-[66]mFlows!BS33</f>
        <v>0</v>
      </c>
      <c r="BL38" s="15">
        <f>-[66]mFlows!BT33</f>
        <v>0</v>
      </c>
      <c r="BM38" s="15">
        <f>-[66]mFlows!BU33</f>
        <v>0</v>
      </c>
      <c r="BN38" s="15">
        <f>-[66]mFlows!BV33</f>
        <v>0</v>
      </c>
      <c r="BO38" s="15">
        <f>-[66]mFlows!BW33</f>
        <v>0</v>
      </c>
      <c r="BP38" s="15">
        <f>-[66]mFlows!BX33</f>
        <v>0</v>
      </c>
      <c r="BQ38" s="15">
        <f>-[66]mFlows!BY33</f>
        <v>0</v>
      </c>
      <c r="BR38" s="15">
        <f>-[66]mFlows!BZ33</f>
        <v>0</v>
      </c>
      <c r="BS38" s="15">
        <f t="shared" si="4"/>
        <v>0</v>
      </c>
      <c r="BT38" s="16"/>
      <c r="BU38" s="15">
        <f>-[66]mFlows!CA33</f>
        <v>0</v>
      </c>
      <c r="BV38" s="15">
        <f>-[66]mFlows!CB33</f>
        <v>0</v>
      </c>
      <c r="BW38" s="15">
        <f>-[66]mFlows!CC33</f>
        <v>0</v>
      </c>
      <c r="BX38" s="15">
        <f>-[66]mFlows!CD33</f>
        <v>0</v>
      </c>
      <c r="BY38" s="15">
        <f>-[66]mFlows!CE33</f>
        <v>0</v>
      </c>
      <c r="BZ38" s="15">
        <f>-[66]mFlows!CF33</f>
        <v>0</v>
      </c>
      <c r="CA38" s="15">
        <f>-[66]mFlows!CG33</f>
        <v>0</v>
      </c>
      <c r="CB38" s="15">
        <f>-[66]mFlows!CH33</f>
        <v>0</v>
      </c>
      <c r="CC38" s="15">
        <f>-[66]mFlows!CI33</f>
        <v>0</v>
      </c>
      <c r="CD38" s="15">
        <f>-[66]mFlows!CJ33</f>
        <v>0</v>
      </c>
      <c r="CE38" s="15">
        <f>-[66]mFlows!CK33</f>
        <v>127.02194773000001</v>
      </c>
      <c r="CF38" s="15">
        <f>-[66]mFlows!CL33</f>
        <v>0</v>
      </c>
      <c r="CG38" s="15">
        <f t="shared" si="5"/>
        <v>127.02194773000001</v>
      </c>
      <c r="CH38" s="16"/>
      <c r="CI38" s="15">
        <f>-[66]mFlows!CM33</f>
        <v>0</v>
      </c>
      <c r="CJ38" s="15">
        <f>-[66]mFlows!CN33</f>
        <v>0</v>
      </c>
      <c r="CK38" s="15">
        <f>-[66]mFlows!CO33</f>
        <v>0</v>
      </c>
      <c r="CL38" s="15">
        <f>-[66]mFlows!CP33</f>
        <v>0</v>
      </c>
      <c r="CM38" s="15">
        <f>-[66]mFlows!CQ33</f>
        <v>0</v>
      </c>
      <c r="CN38" s="15">
        <f>-[66]mFlows!CR33</f>
        <v>0</v>
      </c>
      <c r="CO38" s="15">
        <f>-[66]mFlows!CS33</f>
        <v>0</v>
      </c>
      <c r="CP38" s="15">
        <f>-[66]mFlows!CT33</f>
        <v>0</v>
      </c>
      <c r="CQ38" s="15">
        <f>-[66]mFlows!CU33</f>
        <v>0</v>
      </c>
      <c r="CR38" s="15">
        <f>-[66]mFlows!CV33</f>
        <v>0</v>
      </c>
      <c r="CS38" s="15">
        <f>-[66]mFlows!CW33</f>
        <v>0</v>
      </c>
      <c r="CT38" s="15">
        <f>-[66]mFlows!CX33</f>
        <v>127.02194773000001</v>
      </c>
      <c r="CU38" s="15">
        <f t="shared" si="6"/>
        <v>127.02194773000001</v>
      </c>
      <c r="CV38" s="16"/>
      <c r="CW38" s="15">
        <f>-[66]mFlows!CY33</f>
        <v>0</v>
      </c>
      <c r="CX38" s="15">
        <f>-[66]mFlows!CZ33</f>
        <v>0</v>
      </c>
      <c r="CY38" s="15">
        <f>-[66]mFlows!DA33</f>
        <v>0</v>
      </c>
      <c r="CZ38" s="15">
        <f>-[66]mFlows!DB33</f>
        <v>0</v>
      </c>
      <c r="DA38" s="15">
        <f>-[66]mFlows!DC33</f>
        <v>0</v>
      </c>
      <c r="DB38" s="15">
        <f>-[66]mFlows!DD33</f>
        <v>0</v>
      </c>
      <c r="DC38" s="15">
        <f>-[66]mFlows!DE33</f>
        <v>0</v>
      </c>
      <c r="DD38" s="15">
        <f>-[66]mFlows!DF33</f>
        <v>0</v>
      </c>
      <c r="DE38" s="15">
        <f>-[66]mFlows!DG33</f>
        <v>0</v>
      </c>
      <c r="DF38" s="15">
        <f>-[66]mFlows!DH33</f>
        <v>0</v>
      </c>
      <c r="DG38" s="15">
        <f>-[66]mFlows!DI33</f>
        <v>127.02194773000001</v>
      </c>
      <c r="DH38" s="15">
        <f>-[66]mFlows!DJ33</f>
        <v>0</v>
      </c>
      <c r="DI38" s="15">
        <f t="shared" si="7"/>
        <v>127.02194773000001</v>
      </c>
      <c r="DJ38" s="16"/>
      <c r="DK38" s="15">
        <f>-[66]mFlows!DK33</f>
        <v>0</v>
      </c>
      <c r="DL38" s="15">
        <f>-[66]mFlows!DL33</f>
        <v>0</v>
      </c>
      <c r="DM38" s="15">
        <f>-[66]mFlows!DM33</f>
        <v>0</v>
      </c>
      <c r="DN38" s="15">
        <f>-[66]mFlows!DN33</f>
        <v>0</v>
      </c>
      <c r="DO38" s="15">
        <f>-[66]mFlows!DO33</f>
        <v>0</v>
      </c>
      <c r="DP38" s="15">
        <f>-[66]mFlows!DP33</f>
        <v>0</v>
      </c>
      <c r="DQ38" s="15">
        <f>-[66]mFlows!DQ33</f>
        <v>0</v>
      </c>
      <c r="DR38" s="15">
        <f>-[66]mFlows!DR33</f>
        <v>0</v>
      </c>
      <c r="DS38" s="15">
        <f>-[66]mFlows!DS33</f>
        <v>0</v>
      </c>
      <c r="DT38" s="15">
        <f>-[66]mFlows!DT33</f>
        <v>0</v>
      </c>
      <c r="DU38" s="15">
        <f>-[66]mFlows!DU33</f>
        <v>127.02194772999999</v>
      </c>
      <c r="DV38" s="15">
        <f>-[66]mFlows!DV33</f>
        <v>0</v>
      </c>
      <c r="DW38" s="15">
        <f t="shared" si="8"/>
        <v>127.02194772999999</v>
      </c>
      <c r="DX38" s="16"/>
      <c r="DY38" s="15">
        <f>-[66]mFlows!DW33</f>
        <v>0</v>
      </c>
      <c r="DZ38" s="15">
        <f>-[66]mFlows!DX33</f>
        <v>0</v>
      </c>
      <c r="EA38" s="15">
        <f>-[66]mFlows!DY33</f>
        <v>0</v>
      </c>
      <c r="EB38" s="15">
        <f>-[66]mFlows!DZ33</f>
        <v>0</v>
      </c>
      <c r="EC38" s="15">
        <f>-[66]mFlows!EA33</f>
        <v>0</v>
      </c>
      <c r="ED38" s="15">
        <f>-[66]mFlows!EB33</f>
        <v>0</v>
      </c>
      <c r="EE38" s="15">
        <f>-[66]mFlows!EC33</f>
        <v>0</v>
      </c>
      <c r="EF38" s="15">
        <f>-[66]mFlows!ED33</f>
        <v>0</v>
      </c>
      <c r="EG38" s="15">
        <f>-[66]mFlows!EE33</f>
        <v>0</v>
      </c>
      <c r="EH38" s="15">
        <f>-[66]mFlows!EF33</f>
        <v>0</v>
      </c>
      <c r="EI38" s="15">
        <f>-[66]mFlows!EG33</f>
        <v>127.02194773000001</v>
      </c>
      <c r="EJ38" s="15">
        <f>-[66]mFlows!EH33</f>
        <v>0</v>
      </c>
      <c r="EK38" s="15">
        <f t="shared" si="9"/>
        <v>127.02194773000001</v>
      </c>
      <c r="EL38" s="16"/>
      <c r="EM38" s="15">
        <f>-[66]mFlows!EI33</f>
        <v>0</v>
      </c>
      <c r="EN38" s="15">
        <f>-[66]mFlows!EJ33</f>
        <v>0</v>
      </c>
      <c r="EO38" s="15">
        <f>-[66]mFlows!EK33</f>
        <v>0</v>
      </c>
      <c r="EP38" s="15">
        <f>-[66]mFlows!EL33</f>
        <v>0</v>
      </c>
      <c r="EQ38" s="15">
        <f>-[66]mFlows!EM33</f>
        <v>0</v>
      </c>
      <c r="ER38" s="15">
        <f>-[66]mFlows!EN33</f>
        <v>0</v>
      </c>
      <c r="ES38" s="15">
        <f>-[66]mFlows!EO33</f>
        <v>0</v>
      </c>
      <c r="ET38" s="15">
        <f>-[66]mFlows!EP33</f>
        <v>0</v>
      </c>
      <c r="EU38" s="15">
        <f>-[66]mFlows!EQ33</f>
        <v>0</v>
      </c>
      <c r="EV38" s="15">
        <f>-[66]mFlows!ER33</f>
        <v>0</v>
      </c>
      <c r="EW38" s="15">
        <f>-[66]mFlows!ES33</f>
        <v>127.02194773000001</v>
      </c>
      <c r="EX38" s="15">
        <f>-[66]mFlows!ET33</f>
        <v>0</v>
      </c>
      <c r="EY38" s="15"/>
      <c r="EZ38" s="16"/>
      <c r="FA38" s="15">
        <f>-[66]mFlows!EU33</f>
        <v>0</v>
      </c>
      <c r="FB38" s="15">
        <f>-[66]mFlows!EV33</f>
        <v>0</v>
      </c>
      <c r="FC38" s="15">
        <f>-[66]mFlows!EW33</f>
        <v>0</v>
      </c>
      <c r="FD38" s="15">
        <f>-[66]mFlows!EX33</f>
        <v>0</v>
      </c>
      <c r="FE38" s="15">
        <f>-[66]mFlows!EY33</f>
        <v>0</v>
      </c>
      <c r="FF38" s="15">
        <f>-[66]mFlows!EZ33</f>
        <v>0</v>
      </c>
      <c r="FG38" s="15">
        <f>-[66]mFlows!FA33</f>
        <v>0</v>
      </c>
      <c r="FH38" s="15">
        <f>-[66]mFlows!FB33</f>
        <v>0</v>
      </c>
      <c r="FI38" s="15">
        <f>-[66]mFlows!FC33</f>
        <v>0</v>
      </c>
      <c r="FJ38" s="15">
        <f>-[66]mFlows!FD33</f>
        <v>0</v>
      </c>
      <c r="FK38" s="15">
        <f>-[66]mFlows!FE33</f>
        <v>0</v>
      </c>
      <c r="FL38" s="15">
        <f>-[66]mFlows!FF33</f>
        <v>0</v>
      </c>
      <c r="FM38" s="15"/>
    </row>
    <row r="39" spans="2:169" ht="17.25" x14ac:dyDescent="0.25">
      <c r="B39" s="707" t="s">
        <v>692</v>
      </c>
      <c r="C39" s="15">
        <f>-[66]mFlows!S26-[66]mFlows!S32-[66]mFlows!S38</f>
        <v>-88.830316110000012</v>
      </c>
      <c r="D39" s="15">
        <f>-[66]mFlows!T26-[66]mFlows!T32-[66]mFlows!T38</f>
        <v>-73.278761010000395</v>
      </c>
      <c r="E39" s="15">
        <f>-[66]mFlows!U26-[66]mFlows!U32-[66]mFlows!U38</f>
        <v>-692.52901615999951</v>
      </c>
      <c r="F39" s="15">
        <f>-[66]mFlows!V26-[66]mFlows!V32-[66]mFlows!V38</f>
        <v>-107.99633341000001</v>
      </c>
      <c r="G39" s="15">
        <f>-[66]mFlows!W26-[66]mFlows!W32-[66]mFlows!W38</f>
        <v>-50.113605139999962</v>
      </c>
      <c r="H39" s="15">
        <f>-[66]mFlows!X26-[66]mFlows!X32-[66]mFlows!X38</f>
        <v>-76.85112992024122</v>
      </c>
      <c r="I39" s="15">
        <f>-[66]mFlows!Y26-[66]mFlows!Y32-[66]mFlows!Y38</f>
        <v>-134.97521128</v>
      </c>
      <c r="J39" s="15">
        <f>-[66]mFlows!Z26-[66]mFlows!Z32-[66]mFlows!Z38</f>
        <v>-119.55173531999947</v>
      </c>
      <c r="K39" s="15">
        <f>-[66]mFlows!AA26-[66]mFlows!AA32-[66]mFlows!AA38</f>
        <v>-129.44818094999937</v>
      </c>
      <c r="L39" s="15">
        <f>-[66]mFlows!AB26-[66]mFlows!AB32-[66]mFlows!AB38</f>
        <v>-164.36024154000029</v>
      </c>
      <c r="M39" s="15">
        <f>-[66]mFlows!AC26-[66]mFlows!AC32-[66]mFlows!AC38</f>
        <v>-134.58065645000147</v>
      </c>
      <c r="N39" s="15">
        <f>-[66]mFlows!AD26-[66]mFlows!AD32-[66]mFlows!AD38</f>
        <v>-160.45859316599683</v>
      </c>
      <c r="O39" s="15">
        <f>+SUM(C39:N39)</f>
        <v>-1932.9737804562383</v>
      </c>
      <c r="P39" s="16"/>
      <c r="Q39" s="15">
        <f>-[66]mFlows!AE26-[66]mFlows!AE32-[66]mFlows!AE38</f>
        <v>-153.27260359000064</v>
      </c>
      <c r="R39" s="15">
        <f>-[66]mFlows!AF26-[66]mFlows!AF32-[66]mFlows!AF38</f>
        <v>-49.938695339999413</v>
      </c>
      <c r="S39" s="15">
        <f>-[66]mFlows!AG26-[66]mFlows!AG32-[66]mFlows!AG38</f>
        <v>-99.079946659999166</v>
      </c>
      <c r="T39" s="15">
        <f>-[66]mFlows!AH26-[66]mFlows!AH32-[66]mFlows!AH38</f>
        <v>-94.337854104004009</v>
      </c>
      <c r="U39" s="15">
        <f>-[66]mFlows!AI26-[66]mFlows!AI32-[66]mFlows!AI38</f>
        <v>-87.072284040000341</v>
      </c>
      <c r="V39" s="15">
        <f>-[66]mFlows!AJ26-[66]mFlows!AJ32-[66]mFlows!AJ38</f>
        <v>-92.821013915995422</v>
      </c>
      <c r="W39" s="15">
        <f>-[66]mFlows!AK26-[66]mFlows!AK32-[66]mFlows!AK38</f>
        <v>-151.67446314673163</v>
      </c>
      <c r="X39" s="15">
        <f>-[66]mFlows!AL26-[66]mFlows!AL32-[66]mFlows!AL38</f>
        <v>-171.18503181000261</v>
      </c>
      <c r="Y39" s="15">
        <f>-[66]mFlows!AM26-[66]mFlows!AM32-[66]mFlows!AM38</f>
        <v>-150.09087708999704</v>
      </c>
      <c r="Z39" s="15">
        <f>-[66]mFlows!AN26-[66]mFlows!AN32-[66]mFlows!AN38</f>
        <v>-135.6453617599978</v>
      </c>
      <c r="AA39" s="15">
        <f>-[66]mFlows!AO26-[66]mFlows!AO32-[66]mFlows!AO38</f>
        <v>-125.2468625000032</v>
      </c>
      <c r="AB39" s="15">
        <f>-[66]mFlows!AP26-[66]mFlows!AP32-[66]mFlows!AP38</f>
        <v>-81.30061896563933</v>
      </c>
      <c r="AC39" s="15">
        <f>+SUM(Q39:AB39)</f>
        <v>-1391.6656129223707</v>
      </c>
      <c r="AD39" s="16"/>
      <c r="AE39" s="15">
        <f>-[66]mFlows!AQ26-[66]mFlows!AQ32-[66]mFlows!AQ38</f>
        <v>-99.193916231286153</v>
      </c>
      <c r="AF39" s="15">
        <f>-[66]mFlows!AR26-[66]mFlows!AR32-[66]mFlows!AR38</f>
        <v>-73.801050530006023</v>
      </c>
      <c r="AG39" s="15">
        <f>-[66]mFlows!AS26-[66]mFlows!AS32-[66]mFlows!AS38</f>
        <v>-153.76837855999372</v>
      </c>
      <c r="AH39" s="15">
        <f>-[66]mFlows!AT26-[66]mFlows!AT32-[66]mFlows!AT38</f>
        <v>-67.970036720000422</v>
      </c>
      <c r="AI39" s="15">
        <f>-[66]mFlows!AU26-[66]mFlows!AU32-[66]mFlows!AU38</f>
        <v>-99.428131940000554</v>
      </c>
      <c r="AJ39" s="15">
        <f>-[66]mFlows!AV26-[66]mFlows!AV32-[66]mFlows!AV38</f>
        <v>-118.00330993999918</v>
      </c>
      <c r="AK39" s="15">
        <f>-[66]mFlows!AW26-[66]mFlows!AW32-[66]mFlows!AW38</f>
        <v>-149.68193345000029</v>
      </c>
      <c r="AL39" s="15">
        <f>-[66]mFlows!AX26-[66]mFlows!AX32-[66]mFlows!AX38</f>
        <v>-95.361600710000857</v>
      </c>
      <c r="AM39" s="15">
        <f>-[66]mFlows!AY26-[66]mFlows!AY32-[66]mFlows!AY38</f>
        <v>-121.86198843999819</v>
      </c>
      <c r="AN39" s="15">
        <f>-[66]mFlows!AZ26-[66]mFlows!AZ32-[66]mFlows!AZ38</f>
        <v>-139.53099501000128</v>
      </c>
      <c r="AO39" s="15">
        <f>-[66]mFlows!BA26-[66]mFlows!BA32-[66]mFlows!BA38</f>
        <v>-79.814459939999779</v>
      </c>
      <c r="AP39" s="15">
        <f>-[66]mFlows!BB26-[66]mFlows!BB32-[66]mFlows!BB38</f>
        <v>-109.93001982113924</v>
      </c>
      <c r="AQ39" s="15">
        <f>+SUM(AE39:AP39)</f>
        <v>-1308.3458212924256</v>
      </c>
      <c r="AR39" s="16"/>
      <c r="AS39" s="15">
        <f>-[66]mFlows!BC26-[66]mFlows!BC32-[66]mFlows!BC38</f>
        <v>-66.121017970001247</v>
      </c>
      <c r="AT39" s="15">
        <f>-[66]mFlows!BD26-[66]mFlows!BD32-[66]mFlows!BD38</f>
        <v>-59.852988701043785</v>
      </c>
      <c r="AU39" s="15">
        <f>-[66]mFlows!BE26-[66]mFlows!BE32-[66]mFlows!BE38</f>
        <v>-51.574694439999405</v>
      </c>
      <c r="AV39" s="15">
        <f>-[66]mFlows!BF26-[66]mFlows!BF32-[66]mFlows!BF38</f>
        <v>-8.2689936999996405</v>
      </c>
      <c r="AW39" s="15">
        <f>-[66]mFlows!BG26-[66]mFlows!BG32-[66]mFlows!BG38</f>
        <v>-13.728039419995611</v>
      </c>
      <c r="AX39" s="15">
        <f>-[66]mFlows!BH26-[66]mFlows!BH32-[66]mFlows!BH38</f>
        <v>-4.3154513900042275</v>
      </c>
      <c r="AY39" s="15">
        <f>-[66]mFlows!BI26-[66]mFlows!BI32-[66]mFlows!BI38</f>
        <v>-54.99900228999806</v>
      </c>
      <c r="AZ39" s="15">
        <f>-[66]mFlows!BJ26-[66]mFlows!BJ32-[66]mFlows!BJ38</f>
        <v>-47.371140140001643</v>
      </c>
      <c r="BA39" s="15">
        <f>-[66]mFlows!BK26-[66]mFlows!BK32-[66]mFlows!BK38</f>
        <v>-56.42970629000078</v>
      </c>
      <c r="BB39" s="15">
        <f>-[66]mFlows!BL26-[66]mFlows!BL32-[66]mFlows!BL38</f>
        <v>-44.986819520000012</v>
      </c>
      <c r="BC39" s="15">
        <f>-[66]mFlows!BM26-[66]mFlows!BM32-[66]mFlows!BM38</f>
        <v>-45.437908959999049</v>
      </c>
      <c r="BD39" s="15">
        <f>-[66]mFlows!BN26-[66]mFlows!BN32-[66]mFlows!BN38</f>
        <v>-34.176999410001002</v>
      </c>
      <c r="BE39" s="15">
        <f>+SUM(AS39:BD39)</f>
        <v>-487.26276223104458</v>
      </c>
      <c r="BF39" s="16"/>
      <c r="BG39" s="15">
        <f>-[66]mFlows!BO26-[66]mFlows!BO32-[66]mFlows!BO38</f>
        <v>-36.872108699999131</v>
      </c>
      <c r="BH39" s="15">
        <f>-[66]mFlows!BP26-[66]mFlows!BP32-[66]mFlows!BP38</f>
        <v>-39.313292210000213</v>
      </c>
      <c r="BI39" s="15">
        <f>-[66]mFlows!BQ26-[66]mFlows!BQ32-[66]mFlows!BQ38</f>
        <v>-107.85662529000038</v>
      </c>
      <c r="BJ39" s="15">
        <f>-[66]mFlows!BR26-[66]mFlows!BR32-[66]mFlows!BR38</f>
        <v>-35.974244350002266</v>
      </c>
      <c r="BK39" s="15">
        <f>-[66]mFlows!BS26-[66]mFlows!BS32-[66]mFlows!BS38</f>
        <v>-69.397784609997615</v>
      </c>
      <c r="BL39" s="15">
        <f>-[66]mFlows!BT26-[66]mFlows!BT32-[66]mFlows!BT38</f>
        <v>-109.24169885675641</v>
      </c>
      <c r="BM39" s="15">
        <f>-[66]mFlows!BU26-[66]mFlows!BU32-[66]mFlows!BU38</f>
        <v>-64.988147548390572</v>
      </c>
      <c r="BN39" s="15">
        <f>-[66]mFlows!BV26-[66]mFlows!BV32-[66]mFlows!BV38</f>
        <v>-88.603035861610238</v>
      </c>
      <c r="BO39" s="15">
        <f>-[66]mFlows!BW26-[66]mFlows!BW32-[66]mFlows!BW38</f>
        <v>-68.978386251256296</v>
      </c>
      <c r="BP39" s="15">
        <f>-[66]mFlows!BX26-[66]mFlows!BX32-[66]mFlows!BX38</f>
        <v>-81.001114942309812</v>
      </c>
      <c r="BQ39" s="15">
        <f>-[66]mFlows!BY26-[66]mFlows!BY32-[66]mFlows!BY38</f>
        <v>-55.322537108390748</v>
      </c>
      <c r="BR39" s="15">
        <f>-[66]mFlows!BZ26-[66]mFlows!BZ32-[66]mFlows!BZ38</f>
        <v>-5.4084942383914267</v>
      </c>
      <c r="BS39" s="15">
        <f>+SUM(BG39:BR39)</f>
        <v>-762.95746996710523</v>
      </c>
      <c r="BT39" s="16"/>
      <c r="BU39" s="15">
        <f>-[66]mFlows!CA26-[66]mFlows!CA32-[66]mFlows!CA38</f>
        <v>-41.323858746301681</v>
      </c>
      <c r="BV39" s="15">
        <f>-[66]mFlows!CB26-[66]mFlows!CB32-[66]mFlows!CB38</f>
        <v>-27.328407422435816</v>
      </c>
      <c r="BW39" s="15">
        <f>-[66]mFlows!CC26-[66]mFlows!CC32-[66]mFlows!CC38</f>
        <v>-43.502705274345544</v>
      </c>
      <c r="BX39" s="15">
        <f>-[66]mFlows!CD26-[66]mFlows!CD32-[66]mFlows!CD38</f>
        <v>-42.416604168391984</v>
      </c>
      <c r="BY39" s="15">
        <f>-[66]mFlows!CE26-[66]mFlows!CE32-[66]mFlows!CE38</f>
        <v>-79.78776571839029</v>
      </c>
      <c r="BZ39" s="15">
        <f>-[66]mFlows!CF26-[66]mFlows!CF32-[66]mFlows!CF38</f>
        <v>-53.241906298391768</v>
      </c>
      <c r="CA39" s="15">
        <f>-[66]mFlows!CG26-[66]mFlows!CG32-[66]mFlows!CG38</f>
        <v>-67.317901858390627</v>
      </c>
      <c r="CB39" s="15">
        <f>-[66]mFlows!CH26-[66]mFlows!CH32-[66]mFlows!CH38</f>
        <v>-75.296360848390862</v>
      </c>
      <c r="CC39" s="15">
        <f>-[66]mFlows!CI26-[66]mFlows!CI32-[66]mFlows!CI38</f>
        <v>-64.915108118391458</v>
      </c>
      <c r="CD39" s="15">
        <f>-[66]mFlows!CJ26-[66]mFlows!CJ32-[66]mFlows!CJ38</f>
        <v>-72.292668818391917</v>
      </c>
      <c r="CE39" s="15">
        <f>-[66]mFlows!CK26-[66]mFlows!CK32-[66]mFlows!CK38</f>
        <v>-63.117063168389279</v>
      </c>
      <c r="CF39" s="15">
        <f>-[66]mFlows!CL26-[66]mFlows!CL32-[66]mFlows!CL38</f>
        <v>56.22433570112139</v>
      </c>
      <c r="CG39" s="15">
        <f>+SUM(BU39:CF39)</f>
        <v>-574.31601473908972</v>
      </c>
      <c r="CH39" s="16"/>
      <c r="CI39" s="15">
        <f>-[66]mFlows!CM26-[66]mFlows!CM32-[66]mFlows!CM38</f>
        <v>-42.419730827904516</v>
      </c>
      <c r="CJ39" s="15">
        <f>-[66]mFlows!CN26-[66]mFlows!CN32-[66]mFlows!CN38</f>
        <v>-33.031882538391699</v>
      </c>
      <c r="CK39" s="15">
        <f>-[66]mFlows!CO26-[66]mFlows!CO32-[66]mFlows!CO38</f>
        <v>-13.780606738389508</v>
      </c>
      <c r="CL39" s="15">
        <f>-[66]mFlows!CP26-[66]mFlows!CP32-[66]mFlows!CP38</f>
        <v>-29.914794948393421</v>
      </c>
      <c r="CM39" s="15">
        <f>-[66]mFlows!CQ26-[66]mFlows!CQ32-[66]mFlows!CQ38</f>
        <v>-93.517939716639489</v>
      </c>
      <c r="CN39" s="15">
        <f>-[66]mFlows!CR26-[66]mFlows!CR32-[66]mFlows!CR38</f>
        <v>-92.760490350142959</v>
      </c>
      <c r="CO39" s="15">
        <f>-[66]mFlows!CS26-[66]mFlows!CS32-[66]mFlows!CS38</f>
        <v>-111.26513052838925</v>
      </c>
      <c r="CP39" s="15">
        <f>-[66]mFlows!CT26-[66]mFlows!CT32-[66]mFlows!CT38</f>
        <v>-35.787423866684264</v>
      </c>
      <c r="CQ39" s="15">
        <f>-[66]mFlows!CU26-[66]mFlows!CU32-[66]mFlows!CU38</f>
        <v>-59.777028560097108</v>
      </c>
      <c r="CR39" s="15">
        <f>-[66]mFlows!CV26-[66]mFlows!CV32-[66]mFlows!CV38</f>
        <v>-107.43916458839317</v>
      </c>
      <c r="CS39" s="15">
        <f>-[66]mFlows!CW26-[66]mFlows!CW32-[66]mFlows!CW38</f>
        <v>-60.323166725643659</v>
      </c>
      <c r="CT39" s="15">
        <f>-[66]mFlows!CX26-[66]mFlows!CX32-[66]mFlows!CX38</f>
        <v>-22.507473521364261</v>
      </c>
      <c r="CU39" s="15">
        <f>+SUM(CI39:CT39)</f>
        <v>-702.52483291043336</v>
      </c>
      <c r="CV39" s="16"/>
      <c r="CW39" s="15">
        <f>-[66]mFlows!CY26-[66]mFlows!CY32-[66]mFlows!CY38</f>
        <v>-52.373977808122788</v>
      </c>
      <c r="CX39" s="15">
        <f>-[66]mFlows!CZ26-[66]mFlows!CZ32-[66]mFlows!CZ38</f>
        <v>-47.322292328392166</v>
      </c>
      <c r="CY39" s="15">
        <f>-[66]mFlows!DA26-[66]mFlows!DA32-[66]mFlows!DA38</f>
        <v>-5.8649778683886211</v>
      </c>
      <c r="CZ39" s="15">
        <f>-[66]mFlows!DB26-[66]mFlows!DB32-[66]mFlows!DB38</f>
        <v>120.36885426160836</v>
      </c>
      <c r="DA39" s="15">
        <f>-[66]mFlows!DC26-[66]mFlows!DC32-[66]mFlows!DC38</f>
        <v>49.228785701607251</v>
      </c>
      <c r="DB39" s="15">
        <f>-[66]mFlows!DD26-[66]mFlows!DD32-[66]mFlows!DD38</f>
        <v>-72.044520168390875</v>
      </c>
      <c r="DC39" s="15">
        <f>-[66]mFlows!DE26-[66]mFlows!DE32-[66]mFlows!DE38</f>
        <v>-65.186553058391894</v>
      </c>
      <c r="DD39" s="15">
        <f>-[66]mFlows!DF26-[66]mFlows!DF32-[66]mFlows!DF38</f>
        <v>10.401874881610865</v>
      </c>
      <c r="DE39" s="15">
        <f>-[66]mFlows!DG26-[66]mFlows!DG32-[66]mFlows!DG38</f>
        <v>-25.368773019831963</v>
      </c>
      <c r="DF39" s="15">
        <f>-[66]mFlows!DH26-[66]mFlows!DH32-[66]mFlows!DH38</f>
        <v>-15.571277881777917</v>
      </c>
      <c r="DG39" s="15">
        <f>-[66]mFlows!DI26-[66]mFlows!DI32-[66]mFlows!DI38</f>
        <v>41.943086175153951</v>
      </c>
      <c r="DH39" s="15">
        <f>-[66]mFlows!DJ26-[66]mFlows!DJ32-[66]mFlows!DJ38</f>
        <v>36.602246898062901</v>
      </c>
      <c r="DI39" s="15">
        <f>+SUM(CW39:DH39)</f>
        <v>-25.187524215252893</v>
      </c>
      <c r="DJ39" s="16"/>
      <c r="DK39" s="15">
        <f>-[66]mFlows!DK26-[66]mFlows!DK32-[66]mFlows!DK38</f>
        <v>20.91875934609709</v>
      </c>
      <c r="DL39" s="15">
        <f>-[66]mFlows!DL26-[66]mFlows!DL32-[66]mFlows!DL38</f>
        <v>116.41917726000025</v>
      </c>
      <c r="DM39" s="15">
        <f>-[66]mFlows!DM26-[66]mFlows!DM32-[66]mFlows!DM38</f>
        <v>-18.611640344971477</v>
      </c>
      <c r="DN39" s="15">
        <f>-[66]mFlows!DN26-[66]mFlows!DN32-[66]mFlows!DN38</f>
        <v>-18.66940894704328</v>
      </c>
      <c r="DO39" s="15">
        <f>-[66]mFlows!DO26-[66]mFlows!DO32-[66]mFlows!DO38</f>
        <v>-17.30847709999955</v>
      </c>
      <c r="DP39" s="15">
        <f>-[66]mFlows!DP26-[66]mFlows!DP32-[66]mFlows!DP38</f>
        <v>-37.905288431552094</v>
      </c>
      <c r="DQ39" s="15">
        <f>-[66]mFlows!DQ26-[66]mFlows!DQ32-[66]mFlows!DQ38</f>
        <v>-51.146485009830997</v>
      </c>
      <c r="DR39" s="15">
        <f>-[66]mFlows!DR26-[66]mFlows!DR32-[66]mFlows!DR38</f>
        <v>79.773468818032086</v>
      </c>
      <c r="DS39" s="15">
        <f>-[66]mFlows!DS26-[66]mFlows!DS32-[66]mFlows!DS38</f>
        <v>-36.051377951336804</v>
      </c>
      <c r="DT39" s="15">
        <f>-[66]mFlows!DT26-[66]mFlows!DT32-[66]mFlows!DT38</f>
        <v>-19.695194221593226</v>
      </c>
      <c r="DU39" s="15">
        <f>-[66]mFlows!DU26-[66]mFlows!DU32-[66]mFlows!DU38</f>
        <v>-8.8394424332856261</v>
      </c>
      <c r="DV39" s="15">
        <f>-[66]mFlows!DV26-[66]mFlows!DV32-[66]mFlows!DV38</f>
        <v>19.757125972266806</v>
      </c>
      <c r="DW39" s="15">
        <f>+SUM(DK39:DV39)</f>
        <v>28.641216956783182</v>
      </c>
      <c r="DX39" s="16"/>
      <c r="DY39" s="15">
        <f>-[66]mFlows!DW26-[66]mFlows!DW32-[66]mFlows!DW38</f>
        <v>-23.746929722907964</v>
      </c>
      <c r="DZ39" s="15">
        <f>-[66]mFlows!DX26-[66]mFlows!DX32-[66]mFlows!DX38</f>
        <v>-125.7005086270907</v>
      </c>
      <c r="EA39" s="15">
        <f>-[66]mFlows!DY26-[66]mFlows!DY32-[66]mFlows!DY38</f>
        <v>-123.12050941644588</v>
      </c>
      <c r="EB39" s="15">
        <f>-[66]mFlows!DZ26-[66]mFlows!DZ32-[66]mFlows!DZ38</f>
        <v>-55.769806367035471</v>
      </c>
      <c r="EC39" s="15">
        <f>-[66]mFlows!EA26-[66]mFlows!EA32-[66]mFlows!EA38</f>
        <v>-109.95031610652262</v>
      </c>
      <c r="ED39" s="15">
        <f>-[66]mFlows!EB26-[66]mFlows!EB32-[66]mFlows!EB38</f>
        <v>-74.309398329997407</v>
      </c>
      <c r="EE39" s="15">
        <f>-[66]mFlows!EC26-[66]mFlows!EC32-[66]mFlows!EC38</f>
        <v>-60.959149143310754</v>
      </c>
      <c r="EF39" s="15">
        <f>-[66]mFlows!ED26-[66]mFlows!ED32-[66]mFlows!ED38</f>
        <v>-46.562074577821363</v>
      </c>
      <c r="EG39" s="15">
        <f>-[66]mFlows!EE26-[66]mFlows!EE32-[66]mFlows!EE38</f>
        <v>-51.828356750000239</v>
      </c>
      <c r="EH39" s="15">
        <f>-[66]mFlows!EF26-[66]mFlows!EF32-[66]mFlows!EF38</f>
        <v>-96.900211790001435</v>
      </c>
      <c r="EI39" s="15">
        <f>-[66]mFlows!EG26-[66]mFlows!EG32-[66]mFlows!EG38</f>
        <v>77.120559205855386</v>
      </c>
      <c r="EJ39" s="15">
        <f>-[66]mFlows!EH26-[66]mFlows!EH32-[66]mFlows!EH38</f>
        <v>-14.289989784721286</v>
      </c>
      <c r="EK39" s="15">
        <f>+SUM(DY39:EJ39)</f>
        <v>-706.01669140999957</v>
      </c>
      <c r="EL39" s="16"/>
      <c r="EM39" s="15">
        <f>-[66]mFlows!EI26-[66]mFlows!EI32-[66]mFlows!EI38</f>
        <v>-50.887092280306035</v>
      </c>
      <c r="EN39" s="15">
        <f>-[66]mFlows!EJ26-[66]mFlows!EJ32-[66]mFlows!EJ38</f>
        <v>-41.051287144709306</v>
      </c>
      <c r="EO39" s="15">
        <f>-[66]mFlows!EK26-[66]mFlows!EK32-[66]mFlows!EK38</f>
        <v>-50.774608980001574</v>
      </c>
      <c r="EP39" s="15">
        <f>-[66]mFlows!EL26-[66]mFlows!EL32-[66]mFlows!EL38</f>
        <v>-37.658794174981495</v>
      </c>
      <c r="EQ39" s="15">
        <f>-[66]mFlows!EM26-[66]mFlows!EM32-[66]mFlows!EM38</f>
        <v>-23.622767400002829</v>
      </c>
      <c r="ER39" s="15">
        <f>-[66]mFlows!EN26-[66]mFlows!EN32-[66]mFlows!EN38</f>
        <v>-133.87081251186737</v>
      </c>
      <c r="ES39" s="15">
        <f>-[66]mFlows!EO26-[66]mFlows!EO32-[66]mFlows!EO38</f>
        <v>-92.433588888131226</v>
      </c>
      <c r="ET39" s="15">
        <f>-[66]mFlows!EP26-[66]mFlows!EP32-[66]mFlows!EP38</f>
        <v>-2.3577187500004868</v>
      </c>
      <c r="EU39" s="15">
        <f>-[66]mFlows!EQ26-[66]mFlows!EQ32-[66]mFlows!EQ38</f>
        <v>-25.749535747586322</v>
      </c>
      <c r="EV39" s="15">
        <f>-[66]mFlows!ER26-[66]mFlows!ER32-[66]mFlows!ER38</f>
        <v>-28.111189662412897</v>
      </c>
      <c r="EW39" s="15">
        <f>-[66]mFlows!ES26-[66]mFlows!ES32-[66]mFlows!ES38</f>
        <v>-17.620171369998445</v>
      </c>
      <c r="EX39" s="15">
        <f>-[66]mFlows!ET26-[66]mFlows!ET32-[66]mFlows!ET38</f>
        <v>26.861842839999468</v>
      </c>
      <c r="EY39" s="15">
        <f>+SUM(EM39:EX39)</f>
        <v>-477.27572406999843</v>
      </c>
      <c r="EZ39" s="16"/>
      <c r="FA39" s="15">
        <f>-[66]mFlows!EU26-[66]mFlows!EU32-[66]mFlows!EU38</f>
        <v>-103.5022371900011</v>
      </c>
      <c r="FB39" s="15">
        <f>-[66]mFlows!EV26-[66]mFlows!EV32-[66]mFlows!EV38</f>
        <v>-88.540392579997928</v>
      </c>
      <c r="FC39" s="15">
        <f>-[66]mFlows!EW26-[66]mFlows!EW32-[66]mFlows!EW38</f>
        <v>-44.219379119400855</v>
      </c>
      <c r="FD39" s="15">
        <f>-[66]mFlows!EX26-[66]mFlows!EX32-[66]mFlows!EX38</f>
        <v>-16.834752084513866</v>
      </c>
      <c r="FE39" s="15">
        <f>-[66]mFlows!EY26-[66]mFlows!EY32-[66]mFlows!EY38</f>
        <v>-33.90217906608666</v>
      </c>
      <c r="FF39" s="15">
        <f>-[66]mFlows!EZ26-[66]mFlows!EZ32-[66]mFlows!EZ38</f>
        <v>-38.362010638160427</v>
      </c>
      <c r="FG39" s="15">
        <f>-[66]mFlows!FA26-[66]mFlows!FA32-[66]mFlows!FA38</f>
        <v>-66.858908850720582</v>
      </c>
      <c r="FH39" s="15">
        <f>-[66]mFlows!FB26-[66]mFlows!FB32-[66]mFlows!FB38</f>
        <v>-21.036586161244969</v>
      </c>
      <c r="FI39" s="15">
        <f>-[66]mFlows!FC26-[66]mFlows!FC32-[66]mFlows!FC38</f>
        <v>-29.065026879874694</v>
      </c>
      <c r="FJ39" s="15">
        <f>-[66]mFlows!FD26-[66]mFlows!FD32-[66]mFlows!FD38</f>
        <v>-1.2497811520882465</v>
      </c>
      <c r="FK39" s="15">
        <f>-[66]mFlows!FE26-[66]mFlows!FE32-[66]mFlows!FE38</f>
        <v>23.231652395426238</v>
      </c>
      <c r="FL39" s="15">
        <f>-[66]mFlows!FF26-[66]mFlows!FF32-[66]mFlows!FF38</f>
        <v>45.607570990002671</v>
      </c>
      <c r="FM39" s="15">
        <f>+SUM(FA39:FL39)</f>
        <v>-374.73203033666044</v>
      </c>
    </row>
    <row r="40" spans="2:169" x14ac:dyDescent="0.25">
      <c r="B40" s="692" t="s">
        <v>731</v>
      </c>
      <c r="C40" s="15">
        <f>-[66]mFlows!S12</f>
        <v>-15.149999999999977</v>
      </c>
      <c r="D40" s="15">
        <f>-[66]mFlows!T12</f>
        <v>0.65999999999996817</v>
      </c>
      <c r="E40" s="15">
        <f>-[66]mFlows!U12</f>
        <v>-15.920000000000016</v>
      </c>
      <c r="F40" s="15">
        <f>-[66]mFlows!V12</f>
        <v>-20.269999999999982</v>
      </c>
      <c r="G40" s="15">
        <f>-[66]mFlows!W12</f>
        <v>-23.289999999999964</v>
      </c>
      <c r="H40" s="15">
        <f>-[66]mFlows!X12</f>
        <v>12.990000000000009</v>
      </c>
      <c r="I40" s="15">
        <f>-[66]mFlows!Y12</f>
        <v>36.659999999999968</v>
      </c>
      <c r="J40" s="15">
        <f>-[66]mFlows!Z12</f>
        <v>62.510000000000048</v>
      </c>
      <c r="K40" s="15">
        <f>-[66]mFlows!AA12</f>
        <v>14.38999999999993</v>
      </c>
      <c r="L40" s="15">
        <f>-[66]mFlows!AB12</f>
        <v>32.160000000000025</v>
      </c>
      <c r="M40" s="15">
        <f>-[66]mFlows!AC12</f>
        <v>-68.930000000000007</v>
      </c>
      <c r="N40" s="15">
        <f>-[66]mFlows!AD12</f>
        <v>29.150000000000034</v>
      </c>
      <c r="O40" s="15">
        <f>+SUM(C40:N40)</f>
        <v>44.960000000000036</v>
      </c>
      <c r="P40" s="16"/>
      <c r="Q40" s="15">
        <f>-[66]mFlows!AE12</f>
        <v>19.139999999999986</v>
      </c>
      <c r="R40" s="15">
        <f>-[66]mFlows!AF12</f>
        <v>5.3199999999999932</v>
      </c>
      <c r="S40" s="15">
        <f>-[66]mFlows!AG12</f>
        <v>-21.319999999999993</v>
      </c>
      <c r="T40" s="15">
        <f>-[66]mFlows!AH12</f>
        <v>43.390000000000015</v>
      </c>
      <c r="U40" s="15">
        <f>-[66]mFlows!AI12</f>
        <v>17.189999999999998</v>
      </c>
      <c r="V40" s="15">
        <f>-[66]mFlows!AJ12</f>
        <v>15.799999999999983</v>
      </c>
      <c r="W40" s="15">
        <f>-[66]mFlows!AK12</f>
        <v>-4.1799999999999784</v>
      </c>
      <c r="X40" s="15">
        <f>-[66]mFlows!AL12</f>
        <v>-61.789999999999992</v>
      </c>
      <c r="Y40" s="15">
        <f>-[66]mFlows!AM12</f>
        <v>4.5</v>
      </c>
      <c r="Z40" s="15">
        <f>-[66]mFlows!AN12</f>
        <v>8.7699999999999818</v>
      </c>
      <c r="AA40" s="15">
        <f>-[66]mFlows!AO12</f>
        <v>40.179999999999978</v>
      </c>
      <c r="AB40" s="15">
        <f>-[66]mFlows!AP12</f>
        <v>27.640000000000015</v>
      </c>
      <c r="AC40" s="15">
        <f>+SUM(Q40:AB40)</f>
        <v>94.639999999999986</v>
      </c>
      <c r="AD40" s="16"/>
      <c r="AE40" s="15">
        <f>-[66]mFlows!AQ12</f>
        <v>31.609999999999985</v>
      </c>
      <c r="AF40" s="15">
        <f>-[66]mFlows!AR12</f>
        <v>-10.840000000000003</v>
      </c>
      <c r="AG40" s="15">
        <f>-[66]mFlows!AS12</f>
        <v>36.720000000000027</v>
      </c>
      <c r="AH40" s="15">
        <f>-[66]mFlows!AT12</f>
        <v>-17.920000000000016</v>
      </c>
      <c r="AI40" s="15">
        <f>-[66]mFlows!AU12</f>
        <v>21.980000000000004</v>
      </c>
      <c r="AJ40" s="15">
        <f>-[66]mFlows!AV12</f>
        <v>-18.480000000000004</v>
      </c>
      <c r="AK40" s="15">
        <f>-[66]mFlows!AW12</f>
        <v>15.969999999999999</v>
      </c>
      <c r="AL40" s="15">
        <f>-[66]mFlows!AX12</f>
        <v>22.58</v>
      </c>
      <c r="AM40" s="15">
        <f>-[66]mFlows!AY12</f>
        <v>10.060000000000002</v>
      </c>
      <c r="AN40" s="15">
        <f>-[66]mFlows!AZ12</f>
        <v>-14.029999999999987</v>
      </c>
      <c r="AO40" s="15">
        <f>-[66]mFlows!BA12</f>
        <v>47.769999999999989</v>
      </c>
      <c r="AP40" s="15">
        <f>-[66]mFlows!BB12</f>
        <v>2.3999999999999986</v>
      </c>
      <c r="AQ40" s="15">
        <f>+SUM(AE40:AP40)</f>
        <v>127.82</v>
      </c>
      <c r="AR40" s="16"/>
      <c r="AS40" s="15">
        <f>-[66]mFlows!BC12</f>
        <v>2.0100000000000051</v>
      </c>
      <c r="AT40" s="15">
        <f>-[66]mFlows!BD12</f>
        <v>8.4899999999999949</v>
      </c>
      <c r="AU40" s="15">
        <f>-[66]mFlows!BE12</f>
        <v>-354.82</v>
      </c>
      <c r="AV40" s="15">
        <f>-[66]mFlows!BF12</f>
        <v>-3.0300000000000296</v>
      </c>
      <c r="AW40" s="15">
        <f>-[66]mFlows!BG12</f>
        <v>339.39000000000004</v>
      </c>
      <c r="AX40" s="15">
        <f>-[66]mFlows!BH12</f>
        <v>14</v>
      </c>
      <c r="AY40" s="15">
        <f>-[66]mFlows!BI12</f>
        <v>-4.43</v>
      </c>
      <c r="AZ40" s="15">
        <f>-[66]mFlows!BJ12</f>
        <v>8.36</v>
      </c>
      <c r="BA40" s="15">
        <f>-[66]mFlows!BK12</f>
        <v>-14.759999999999998</v>
      </c>
      <c r="BB40" s="15">
        <f>-[66]mFlows!BL12</f>
        <v>3.2800000000000011</v>
      </c>
      <c r="BC40" s="15">
        <f>-[66]mFlows!BM12</f>
        <v>-22.119999999999997</v>
      </c>
      <c r="BD40" s="15">
        <f>-[66]mFlows!BN12</f>
        <v>28.059999999999995</v>
      </c>
      <c r="BE40" s="15">
        <f>+SUM(AS40:BD40)</f>
        <v>4.430000000000021</v>
      </c>
      <c r="BF40" s="16"/>
      <c r="BG40" s="15">
        <f>-[66]mFlows!BO12</f>
        <v>-14</v>
      </c>
      <c r="BH40" s="15">
        <f>-[66]mFlows!BP12</f>
        <v>4.8999999999999986</v>
      </c>
      <c r="BI40" s="15">
        <f>-[66]mFlows!BQ12</f>
        <v>6.9899999999999949</v>
      </c>
      <c r="BJ40" s="15">
        <f>-[66]mFlows!BR12</f>
        <v>-13.929999999999993</v>
      </c>
      <c r="BK40" s="15">
        <f>-[66]mFlows!BS12</f>
        <v>-2.480000000000004</v>
      </c>
      <c r="BL40" s="15">
        <f>-[66]mFlows!BT12</f>
        <v>-4.9300000000000068</v>
      </c>
      <c r="BM40" s="15">
        <f>-[66]mFlows!BU12</f>
        <v>10.340000000000011</v>
      </c>
      <c r="BN40" s="15">
        <f>-[66]mFlows!BV12</f>
        <v>-4.1700000000000088</v>
      </c>
      <c r="BO40" s="15">
        <f>-[66]mFlows!BW12</f>
        <v>16.230000000000011</v>
      </c>
      <c r="BP40" s="15">
        <f>-[66]mFlows!BX12</f>
        <v>11.29</v>
      </c>
      <c r="BQ40" s="15">
        <f>-[66]mFlows!BY12</f>
        <v>-11.719999999999999</v>
      </c>
      <c r="BR40" s="15">
        <f>-[66]mFlows!BZ12</f>
        <v>-33.929999999999993</v>
      </c>
      <c r="BS40" s="15">
        <f>+SUM(BG40:BR40)</f>
        <v>-35.409999999999989</v>
      </c>
      <c r="BT40" s="16"/>
      <c r="BU40" s="15">
        <f>-[66]mFlows!CA12</f>
        <v>-34.070000000000007</v>
      </c>
      <c r="BV40" s="15">
        <f>-[66]mFlows!CB12</f>
        <v>14.64</v>
      </c>
      <c r="BW40" s="15">
        <f>-[66]mFlows!CC12</f>
        <v>-18.919999999999987</v>
      </c>
      <c r="BX40" s="15">
        <f>-[66]mFlows!CD12</f>
        <v>-24.180000000000007</v>
      </c>
      <c r="BY40" s="15">
        <f>-[66]mFlows!CE12</f>
        <v>-10.010000000000019</v>
      </c>
      <c r="BZ40" s="15">
        <f>-[66]mFlows!CF12</f>
        <v>4.8799999999999955</v>
      </c>
      <c r="CA40" s="15">
        <f>-[66]mFlows!CG12</f>
        <v>9.8100000000000023</v>
      </c>
      <c r="CB40" s="15">
        <f>-[66]mFlows!CH12</f>
        <v>-4.1800000000000068</v>
      </c>
      <c r="CC40" s="15">
        <f>-[66]mFlows!CI12</f>
        <v>5.7400000000000091</v>
      </c>
      <c r="CD40" s="15">
        <f>-[66]mFlows!CJ12</f>
        <v>4.8300000000000125</v>
      </c>
      <c r="CE40" s="15">
        <f>-[66]mFlows!CK12</f>
        <v>-21.240000000000009</v>
      </c>
      <c r="CF40" s="15">
        <f>-[66]mFlows!CL12</f>
        <v>6.9499999999999886</v>
      </c>
      <c r="CG40" s="15">
        <f>+SUM(BU40:CF40)</f>
        <v>-65.750000000000028</v>
      </c>
      <c r="CH40" s="16"/>
      <c r="CI40" s="15">
        <f>-[66]mFlows!CM12</f>
        <v>37.910000000000011</v>
      </c>
      <c r="CJ40" s="15">
        <f>-[66]mFlows!CN12</f>
        <v>-23.510000000000005</v>
      </c>
      <c r="CK40" s="15">
        <f>-[66]mFlows!CO12</f>
        <v>-18.569999999999993</v>
      </c>
      <c r="CL40" s="15">
        <f>-[66]mFlows!CP12</f>
        <v>-75.97999999999999</v>
      </c>
      <c r="CM40" s="15">
        <f>-[66]mFlows!CQ12</f>
        <v>-30.989999999999952</v>
      </c>
      <c r="CN40" s="15">
        <f>-[66]mFlows!CR12</f>
        <v>73.629999999999967</v>
      </c>
      <c r="CO40" s="15">
        <f>-[66]mFlows!CS12</f>
        <v>-31.259999999999991</v>
      </c>
      <c r="CP40" s="15">
        <f>-[66]mFlows!CT12</f>
        <v>-29.390000000000043</v>
      </c>
      <c r="CQ40" s="15">
        <f>-[66]mFlows!CU12</f>
        <v>-17.579999999999956</v>
      </c>
      <c r="CR40" s="15">
        <f>-[66]mFlows!CV12</f>
        <v>9.5199999999999534</v>
      </c>
      <c r="CS40" s="15">
        <f>-[66]mFlows!CW12</f>
        <v>15.340000000000003</v>
      </c>
      <c r="CT40" s="15">
        <f>-[66]mFlows!CX12</f>
        <v>-35.669999999999959</v>
      </c>
      <c r="CU40" s="15">
        <f>+SUM(CI40:CT40)</f>
        <v>-126.54999999999995</v>
      </c>
      <c r="CV40" s="16"/>
      <c r="CW40" s="15">
        <f>-[66]mFlows!CY12</f>
        <v>22.079999999999956</v>
      </c>
      <c r="CX40" s="15">
        <f>-[66]mFlows!CZ12</f>
        <v>-30.249999999999972</v>
      </c>
      <c r="CY40" s="15">
        <f>-[66]mFlows!DA12</f>
        <v>101.07999999999998</v>
      </c>
      <c r="CZ40" s="15">
        <f>-[66]mFlows!DB12</f>
        <v>11.97999999999999</v>
      </c>
      <c r="DA40" s="15">
        <f>-[66]mFlows!DC12</f>
        <v>-50.869999999999976</v>
      </c>
      <c r="DB40" s="15">
        <f>-[66]mFlows!DD12</f>
        <v>99.2</v>
      </c>
      <c r="DC40" s="15">
        <f>-[66]mFlows!DE12</f>
        <v>-15.280000000000015</v>
      </c>
      <c r="DD40" s="15">
        <f>-[66]mFlows!DF12</f>
        <v>-18.999999999999972</v>
      </c>
      <c r="DE40" s="15">
        <f>-[66]mFlows!DG12</f>
        <v>35.889999999999972</v>
      </c>
      <c r="DF40" s="15">
        <f>-[66]mFlows!DH12</f>
        <v>10.180000000000007</v>
      </c>
      <c r="DG40" s="15">
        <f>-[66]mFlows!DI12</f>
        <v>-12.61</v>
      </c>
      <c r="DH40" s="15">
        <f>-[66]mFlows!DJ12</f>
        <v>22.11999999999999</v>
      </c>
      <c r="DI40" s="15">
        <f>+SUM(CW40:DH40)</f>
        <v>174.51999999999992</v>
      </c>
      <c r="DJ40" s="16"/>
      <c r="DK40" s="15">
        <f>-[66]mFlows!DK12</f>
        <v>-34.34999999999998</v>
      </c>
      <c r="DL40" s="15">
        <f>-[66]mFlows!DL12</f>
        <v>-19.670000000000016</v>
      </c>
      <c r="DM40" s="15">
        <f>-[66]mFlows!DM12</f>
        <v>-10.949999999999989</v>
      </c>
      <c r="DN40" s="15">
        <f>-[66]mFlows!DN12</f>
        <v>-56.77000000000001</v>
      </c>
      <c r="DO40" s="15">
        <f>-[66]mFlows!DO12</f>
        <v>-13.700806999999998</v>
      </c>
      <c r="DP40" s="15">
        <f>-[66]mFlows!DP12</f>
        <v>14.288212000000016</v>
      </c>
      <c r="DQ40" s="15">
        <f>-[66]mFlows!DQ12</f>
        <v>-5.8718830000000253</v>
      </c>
      <c r="DR40" s="15">
        <f>-[66]mFlows!DR12</f>
        <v>-22.93141399999999</v>
      </c>
      <c r="DS40" s="15">
        <f>-[66]mFlows!DS12</f>
        <v>55.513978999999978</v>
      </c>
      <c r="DT40" s="15">
        <f>-[66]mFlows!DT12</f>
        <v>-27.636534000000012</v>
      </c>
      <c r="DU40" s="15">
        <f>-[66]mFlows!DU12</f>
        <v>2.7675620000000265</v>
      </c>
      <c r="DV40" s="15">
        <f>-[66]mFlows!DV12</f>
        <v>-94.077021999999971</v>
      </c>
      <c r="DW40" s="15">
        <f>+SUM(DK40:DV40)</f>
        <v>-213.38790699999998</v>
      </c>
      <c r="DX40" s="16"/>
      <c r="DY40" s="15">
        <f>-[66]mFlows!DW12</f>
        <v>-12.064432000000011</v>
      </c>
      <c r="DZ40" s="15">
        <f>-[66]mFlows!DX12</f>
        <v>-86.067735000000027</v>
      </c>
      <c r="EA40" s="15">
        <f>-[66]mFlows!DY12</f>
        <v>-33.407505999999955</v>
      </c>
      <c r="EB40" s="15">
        <f>-[66]mFlows!DZ12</f>
        <v>-46.337587000000042</v>
      </c>
      <c r="EC40" s="15">
        <f>-[66]mFlows!EA12</f>
        <v>7.5695159999999646</v>
      </c>
      <c r="ED40" s="15">
        <f>-[66]mFlows!EB12</f>
        <v>-20.06493299999994</v>
      </c>
      <c r="EE40" s="15">
        <f>-[66]mFlows!EC12</f>
        <v>5.8477809999999977</v>
      </c>
      <c r="EF40" s="15">
        <f>-[66]mFlows!ED12</f>
        <v>-56.724137000000098</v>
      </c>
      <c r="EG40" s="15">
        <f>-[66]mFlows!EE12</f>
        <v>-85.337859999999864</v>
      </c>
      <c r="EH40" s="15">
        <f>-[66]mFlows!EF12</f>
        <v>-0.43858600000010028</v>
      </c>
      <c r="EI40" s="15">
        <f>-[66]mFlows!EG12</f>
        <v>-24.856926999999928</v>
      </c>
      <c r="EJ40" s="15">
        <f>-[66]mFlows!EH12</f>
        <v>-60.609045999999921</v>
      </c>
      <c r="EK40" s="15">
        <f>+SUM(DY40:EJ40)</f>
        <v>-412.49145199999992</v>
      </c>
      <c r="EL40" s="16"/>
      <c r="EM40" s="15">
        <f>-[66]mFlows!EI12</f>
        <v>-72.708542000000079</v>
      </c>
      <c r="EN40" s="15">
        <f>-[66]mFlows!EJ12</f>
        <v>144.43507699999998</v>
      </c>
      <c r="EO40" s="15">
        <f>-[66]mFlows!EK12</f>
        <v>-0.40541600000005928</v>
      </c>
      <c r="EP40" s="15">
        <f>-[66]mFlows!EL12</f>
        <v>-10.861741999999822</v>
      </c>
      <c r="EQ40" s="15">
        <f>-[66]mFlows!EM12</f>
        <v>22.880050999999867</v>
      </c>
      <c r="ER40" s="15">
        <f>-[66]mFlows!EN12</f>
        <v>-57.878124999999955</v>
      </c>
      <c r="ES40" s="15">
        <f>-[66]mFlows!EO12</f>
        <v>2.1566629999999805</v>
      </c>
      <c r="ET40" s="15">
        <f>-[66]mFlows!EP12</f>
        <v>-40.519182000000114</v>
      </c>
      <c r="EU40" s="15">
        <f>-[66]mFlows!EQ12</f>
        <v>-12.308386999999925</v>
      </c>
      <c r="EV40" s="15">
        <f>-[66]mFlows!ER12</f>
        <v>53.860254000000054</v>
      </c>
      <c r="EW40" s="15">
        <f>-[66]mFlows!ES12</f>
        <v>69.798501999999985</v>
      </c>
      <c r="EX40" s="15">
        <f>-[66]mFlows!ET12</f>
        <v>148.342401</v>
      </c>
      <c r="EY40" s="15">
        <f>+SUM(EM40:EX40)</f>
        <v>246.79155399999991</v>
      </c>
      <c r="EZ40" s="16"/>
      <c r="FA40" s="15">
        <f>-[66]mFlows!EU12</f>
        <v>76.30165599999998</v>
      </c>
      <c r="FB40" s="15">
        <f>-[66]mFlows!EV12</f>
        <v>73.174635000000023</v>
      </c>
      <c r="FC40" s="15">
        <f>-[66]mFlows!EW12</f>
        <v>29.818499999999972</v>
      </c>
      <c r="FD40" s="15">
        <f>-[66]mFlows!EX12</f>
        <v>79.504184000000009</v>
      </c>
      <c r="FE40" s="15">
        <f>-[66]mFlows!EY12</f>
        <v>-119.40936599999998</v>
      </c>
      <c r="FF40" s="15">
        <f>-[66]mFlows!EZ12</f>
        <v>-147.95022800000004</v>
      </c>
      <c r="FG40" s="15">
        <f>-[66]mFlows!FA12</f>
        <v>-9.3243389999999522</v>
      </c>
      <c r="FH40" s="15">
        <f>-[66]mFlows!FB12</f>
        <v>-14.747531000000038</v>
      </c>
      <c r="FI40" s="15">
        <f>-[66]mFlows!FC12</f>
        <v>-58.35312899999991</v>
      </c>
      <c r="FJ40" s="15">
        <f>-[66]mFlows!FD12</f>
        <v>-52.416667000000075</v>
      </c>
      <c r="FK40" s="15">
        <f>-[66]mFlows!FE12</f>
        <v>37.952516999999943</v>
      </c>
      <c r="FL40" s="15">
        <f>-[66]mFlows!FF12</f>
        <v>-32.906253999999876</v>
      </c>
      <c r="FM40" s="15">
        <f>+SUM(FA40:FL40)</f>
        <v>-138.35602199999994</v>
      </c>
    </row>
    <row r="41" spans="2:169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</row>
    <row r="42" spans="2:169" ht="15.75" x14ac:dyDescent="0.25">
      <c r="B42" s="693" t="s">
        <v>736</v>
      </c>
      <c r="C42" s="24">
        <f>-[66]mFlows!S7</f>
        <v>-116.92701799999986</v>
      </c>
      <c r="D42" s="24">
        <f>-[66]mFlows!T7</f>
        <v>39.76757299999997</v>
      </c>
      <c r="E42" s="24">
        <f>-[66]mFlows!U7</f>
        <v>-63.584958999999913</v>
      </c>
      <c r="F42" s="24">
        <f>-[66]mFlows!V7</f>
        <v>-32.12152100000003</v>
      </c>
      <c r="G42" s="24">
        <f>-[66]mFlows!W7</f>
        <v>68.136638999999946</v>
      </c>
      <c r="H42" s="24">
        <f>-[66]mFlows!X7</f>
        <v>-264.66541199999995</v>
      </c>
      <c r="I42" s="24">
        <f>-[66]mFlows!Y7</f>
        <v>34.372112999999899</v>
      </c>
      <c r="J42" s="24">
        <f>-[66]mFlows!Z7</f>
        <v>-336.15186300000005</v>
      </c>
      <c r="K42" s="24">
        <f>-[66]mFlows!AA7</f>
        <v>57.590144000000009</v>
      </c>
      <c r="L42" s="24">
        <f>-[66]mFlows!AB7</f>
        <v>185.6891619999999</v>
      </c>
      <c r="M42" s="24">
        <f>-[66]mFlows!AC7</f>
        <v>98.790718000000197</v>
      </c>
      <c r="N42" s="24">
        <f>-[66]mFlows!AD7</f>
        <v>228.07166200000006</v>
      </c>
      <c r="O42" s="24">
        <f>+SUM(C42:N42)</f>
        <v>-101.03276199999982</v>
      </c>
      <c r="P42" s="685"/>
      <c r="Q42" s="24">
        <f>-[66]mFlows!AE7</f>
        <v>-65.885267999999996</v>
      </c>
      <c r="R42" s="24">
        <f>-[66]mFlows!AF7</f>
        <v>-122.70999000000006</v>
      </c>
      <c r="S42" s="24">
        <f>-[66]mFlows!AG7</f>
        <v>332.91942299999994</v>
      </c>
      <c r="T42" s="24">
        <f>-[66]mFlows!AH7</f>
        <v>-130.16540799999996</v>
      </c>
      <c r="U42" s="24">
        <f>-[66]mFlows!AI7</f>
        <v>-98.233451000000059</v>
      </c>
      <c r="V42" s="24">
        <f>-[66]mFlows!AJ7</f>
        <v>-130.85518200000013</v>
      </c>
      <c r="W42" s="24">
        <f>-[66]mFlows!AK7</f>
        <v>-111.635312</v>
      </c>
      <c r="X42" s="24">
        <f>-[66]mFlows!AL7</f>
        <v>187.48467700000015</v>
      </c>
      <c r="Y42" s="24">
        <f>-[66]mFlows!AM7</f>
        <v>-90.271063000000026</v>
      </c>
      <c r="Z42" s="24">
        <f>-[66]mFlows!AN7</f>
        <v>-176.55279299999995</v>
      </c>
      <c r="AA42" s="24">
        <f>-[66]mFlows!AO7</f>
        <v>-5.1866999999999734</v>
      </c>
      <c r="AB42" s="24">
        <f>-[66]mFlows!AP7</f>
        <v>339.75107200000002</v>
      </c>
      <c r="AC42" s="24">
        <f>+SUM(Q42:AB42)</f>
        <v>-71.339995000000044</v>
      </c>
      <c r="AD42" s="685"/>
      <c r="AE42" s="24">
        <f>-[66]mFlows!AQ7</f>
        <v>-178.08023400000013</v>
      </c>
      <c r="AF42" s="24">
        <f>-[66]mFlows!AR7</f>
        <v>-68.83214600000008</v>
      </c>
      <c r="AG42" s="24">
        <f>-[66]mFlows!AS7</f>
        <v>79.194393000000105</v>
      </c>
      <c r="AH42" s="24">
        <f>-[66]mFlows!AT7</f>
        <v>-116.47864599999991</v>
      </c>
      <c r="AI42" s="24">
        <f>-[66]mFlows!AU7</f>
        <v>-130.7868860000001</v>
      </c>
      <c r="AJ42" s="24">
        <f>-[66]mFlows!AV7</f>
        <v>100.63115100000005</v>
      </c>
      <c r="AK42" s="24">
        <f>-[66]mFlows!AW7</f>
        <v>14.994878999999855</v>
      </c>
      <c r="AL42" s="24">
        <f>-[66]mFlows!AX7</f>
        <v>55.229900000000043</v>
      </c>
      <c r="AM42" s="24">
        <f>-[66]mFlows!AY7</f>
        <v>31.963868999999931</v>
      </c>
      <c r="AN42" s="24">
        <f>-[66]mFlows!AZ7</f>
        <v>-47.437645999999859</v>
      </c>
      <c r="AO42" s="24">
        <f>-[66]mFlows!BA7</f>
        <v>-79.814202000000023</v>
      </c>
      <c r="AP42" s="24">
        <f>-[66]mFlows!BB7</f>
        <v>317.06422499999996</v>
      </c>
      <c r="AQ42" s="24">
        <f>+SUM(AE42:AP42)</f>
        <v>-22.351343000000156</v>
      </c>
      <c r="AR42" s="685"/>
      <c r="AS42" s="24">
        <f>-[66]mFlows!BC7</f>
        <v>-133.95810300000005</v>
      </c>
      <c r="AT42" s="24">
        <f>-[66]mFlows!BD7</f>
        <v>46.394556000000193</v>
      </c>
      <c r="AU42" s="24">
        <f>-[66]mFlows!BE7</f>
        <v>518.94401900000003</v>
      </c>
      <c r="AV42" s="24">
        <f>-[66]mFlows!BF7</f>
        <v>-195.46308700000003</v>
      </c>
      <c r="AW42" s="24">
        <f>-[66]mFlows!BG7</f>
        <v>-70.723836000000006</v>
      </c>
      <c r="AX42" s="24">
        <f>-[66]mFlows!BH7</f>
        <v>-202.8287039999999</v>
      </c>
      <c r="AY42" s="24">
        <f>-[66]mFlows!BI7</f>
        <v>-23.920444000000089</v>
      </c>
      <c r="AZ42" s="24">
        <f>-[66]mFlows!BJ7</f>
        <v>-8.5285720000000538</v>
      </c>
      <c r="BA42" s="24">
        <f>-[66]mFlows!BK7</f>
        <v>72.270557000000053</v>
      </c>
      <c r="BB42" s="24">
        <f>-[66]mFlows!BL7</f>
        <v>-35.961745000000064</v>
      </c>
      <c r="BC42" s="24">
        <f>-[66]mFlows!BM7</f>
        <v>-95.809785999999917</v>
      </c>
      <c r="BD42" s="24">
        <f>-[66]mFlows!BN7</f>
        <v>246.81240600000001</v>
      </c>
      <c r="BE42" s="24">
        <f>+SUM(AS42:BD42)</f>
        <v>117.22726100000017</v>
      </c>
      <c r="BF42" s="685"/>
      <c r="BG42" s="24">
        <f>-[66]mFlows!BO7</f>
        <v>-155.43996200000015</v>
      </c>
      <c r="BH42" s="24">
        <f>-[66]mFlows!BP7</f>
        <v>-150.75754799999982</v>
      </c>
      <c r="BI42" s="24">
        <f>-[66]mFlows!BQ7</f>
        <v>209.85958500000004</v>
      </c>
      <c r="BJ42" s="24">
        <f>-[66]mFlows!BR7</f>
        <v>-97.688858999999979</v>
      </c>
      <c r="BK42" s="24">
        <f>-[66]mFlows!BS7</f>
        <v>-184.83491900000013</v>
      </c>
      <c r="BL42" s="24">
        <f>-[66]mFlows!BT7</f>
        <v>48.009954999999991</v>
      </c>
      <c r="BM42" s="24">
        <f>-[66]mFlows!BU7</f>
        <v>-32.18392700000004</v>
      </c>
      <c r="BN42" s="24">
        <f>-[66]mFlows!BV7</f>
        <v>89.536368999999922</v>
      </c>
      <c r="BO42" s="24">
        <f>-[66]mFlows!BW7</f>
        <v>27.568832000000157</v>
      </c>
      <c r="BP42" s="24">
        <f>-[66]mFlows!BX7</f>
        <v>-123.33960300000012</v>
      </c>
      <c r="BQ42" s="24">
        <f>-[66]mFlows!BY7</f>
        <v>-145.44952499999999</v>
      </c>
      <c r="BR42" s="24">
        <f>-[66]mFlows!BZ7</f>
        <v>206.30662000000007</v>
      </c>
      <c r="BS42" s="24">
        <f>+SUM(BG42:BR42)</f>
        <v>-308.41298200000006</v>
      </c>
      <c r="BT42" s="685"/>
      <c r="BU42" s="24">
        <f>-[66]mFlows!CA7</f>
        <v>97.120085000000017</v>
      </c>
      <c r="BV42" s="24">
        <f>-[66]mFlows!CB7</f>
        <v>-111.60709399999996</v>
      </c>
      <c r="BW42" s="24">
        <f>-[66]mFlows!CC7</f>
        <v>-46.750330000000076</v>
      </c>
      <c r="BX42" s="24">
        <f>-[66]mFlows!CD7</f>
        <v>-105.25600699999995</v>
      </c>
      <c r="BY42" s="24">
        <f>-[66]mFlows!CE7</f>
        <v>-458.95000800000003</v>
      </c>
      <c r="BZ42" s="24">
        <f>-[66]mFlows!CF7</f>
        <v>334.28795599999989</v>
      </c>
      <c r="CA42" s="24">
        <f>-[66]mFlows!CG7</f>
        <v>140.8603270000001</v>
      </c>
      <c r="CB42" s="24">
        <f>-[66]mFlows!CH7</f>
        <v>23.819590000000062</v>
      </c>
      <c r="CC42" s="24">
        <f>-[66]mFlows!CI7</f>
        <v>-15.036287000000129</v>
      </c>
      <c r="CD42" s="24">
        <f>-[66]mFlows!CJ7</f>
        <v>50.482882000000245</v>
      </c>
      <c r="CE42" s="24">
        <f>-[66]mFlows!CK7</f>
        <v>-188.75881700000014</v>
      </c>
      <c r="CF42" s="24">
        <f>-[66]mFlows!CL7</f>
        <v>130.47637699999996</v>
      </c>
      <c r="CG42" s="24">
        <f>+SUM(BU42:CF42)</f>
        <v>-149.31132600000001</v>
      </c>
      <c r="CH42" s="685"/>
      <c r="CI42" s="24">
        <f>-[66]mFlows!CM7</f>
        <v>-245.05989799999998</v>
      </c>
      <c r="CJ42" s="24">
        <f>-[66]mFlows!CN7</f>
        <v>33.266975000000002</v>
      </c>
      <c r="CK42" s="24">
        <f>-[66]mFlows!CO7</f>
        <v>502.69414299999994</v>
      </c>
      <c r="CL42" s="24">
        <f>-[66]mFlows!CP7</f>
        <v>-302.76280099999985</v>
      </c>
      <c r="CM42" s="24">
        <f>-[66]mFlows!CQ7</f>
        <v>-354.04609300000016</v>
      </c>
      <c r="CN42" s="24">
        <f>-[66]mFlows!CR7</f>
        <v>384.40836899999999</v>
      </c>
      <c r="CO42" s="24">
        <f>-[66]mFlows!CS7</f>
        <v>-260.55234999999993</v>
      </c>
      <c r="CP42" s="24">
        <f>-[66]mFlows!CT7</f>
        <v>-4.2863830000001144</v>
      </c>
      <c r="CQ42" s="24">
        <f>-[66]mFlows!CU7</f>
        <v>289.48008300000015</v>
      </c>
      <c r="CR42" s="24">
        <f>-[66]mFlows!CV7</f>
        <v>-91.624925000000076</v>
      </c>
      <c r="CS42" s="24">
        <f>-[66]mFlows!CW7</f>
        <v>36.802659000000176</v>
      </c>
      <c r="CT42" s="24">
        <f>-[66]mFlows!CX7</f>
        <v>362.07811599999991</v>
      </c>
      <c r="CU42" s="24">
        <f>+SUM(CI42:CT42)</f>
        <v>350.39789500000006</v>
      </c>
      <c r="CV42" s="685"/>
      <c r="CW42" s="24">
        <f>-[66]mFlows!CY7</f>
        <v>-359.73614800000018</v>
      </c>
      <c r="CX42" s="24">
        <f>-[66]mFlows!CZ7</f>
        <v>324.98678300000017</v>
      </c>
      <c r="CY42" s="24">
        <f>-[66]mFlows!DA7</f>
        <v>-172.07619200000011</v>
      </c>
      <c r="CZ42" s="24">
        <f>-[66]mFlows!DB7</f>
        <v>75.36119900000017</v>
      </c>
      <c r="DA42" s="24">
        <f>-[66]mFlows!DC7</f>
        <v>-118.80552800000009</v>
      </c>
      <c r="DB42" s="24">
        <f>-[66]mFlows!DD7</f>
        <v>-107.80263799999989</v>
      </c>
      <c r="DC42" s="24">
        <f>-[66]mFlows!DE7</f>
        <v>134.32987000000003</v>
      </c>
      <c r="DD42" s="24">
        <f>-[66]mFlows!DF7</f>
        <v>149.91192299999989</v>
      </c>
      <c r="DE42" s="24">
        <f>-[66]mFlows!DG7</f>
        <v>118.77330900000004</v>
      </c>
      <c r="DF42" s="24">
        <f>-[66]mFlows!DH7</f>
        <v>-371.26240500000006</v>
      </c>
      <c r="DG42" s="24">
        <f>-[66]mFlows!DI7</f>
        <v>-475.44884199999979</v>
      </c>
      <c r="DH42" s="24">
        <f>-[66]mFlows!DJ7</f>
        <v>399.30927699999984</v>
      </c>
      <c r="DI42" s="24">
        <f>+SUM(CW42:DH42)</f>
        <v>-402.45939199999998</v>
      </c>
      <c r="DJ42" s="685"/>
      <c r="DK42" s="24">
        <f>-[66]mFlows!DK7</f>
        <v>-134.75534500000003</v>
      </c>
      <c r="DL42" s="24">
        <f>-[66]mFlows!DL7</f>
        <v>-9.5241880000000947</v>
      </c>
      <c r="DM42" s="24">
        <f>-[66]mFlows!DM7</f>
        <v>44.99919900000009</v>
      </c>
      <c r="DN42" s="24">
        <f>-[66]mFlows!DN7</f>
        <v>6.5200129999998353</v>
      </c>
      <c r="DO42" s="24">
        <f>-[66]mFlows!DO7</f>
        <v>-291.86576999999988</v>
      </c>
      <c r="DP42" s="24">
        <f>-[66]mFlows!DP7</f>
        <v>-22.075568999999859</v>
      </c>
      <c r="DQ42" s="24">
        <f>-[66]mFlows!DQ7</f>
        <v>31.103563999999778</v>
      </c>
      <c r="DR42" s="24">
        <f>-[66]mFlows!DR7</f>
        <v>113.04747799999996</v>
      </c>
      <c r="DS42" s="24">
        <f>-[66]mFlows!DS7</f>
        <v>-514.39560299999971</v>
      </c>
      <c r="DT42" s="24">
        <f>-[66]mFlows!DT7</f>
        <v>-454.75637100000017</v>
      </c>
      <c r="DU42" s="24">
        <f>-[66]mFlows!DU7</f>
        <v>-469.66843100000006</v>
      </c>
      <c r="DV42" s="24">
        <f>-[66]mFlows!DV7</f>
        <v>774.36299000000008</v>
      </c>
      <c r="DW42" s="24">
        <f>+SUM(DK42:DV42)</f>
        <v>-927.00803300000007</v>
      </c>
      <c r="DX42" s="685"/>
      <c r="DY42" s="24">
        <f>-[66]mFlows!DW7</f>
        <v>-260.22570700000006</v>
      </c>
      <c r="DZ42" s="24">
        <f>-[66]mFlows!DX7</f>
        <v>-77.117205000000013</v>
      </c>
      <c r="EA42" s="24">
        <f>-[66]mFlows!DY7</f>
        <v>301.33550199999991</v>
      </c>
      <c r="EB42" s="24">
        <f>-[66]mFlows!DZ7</f>
        <v>-121.09996999999976</v>
      </c>
      <c r="EC42" s="24">
        <f>-[66]mFlows!EA7</f>
        <v>-85.554937000000336</v>
      </c>
      <c r="ED42" s="24">
        <f>-[66]mFlows!EB7</f>
        <v>-166.06562199999962</v>
      </c>
      <c r="EE42" s="24">
        <f>-[66]mFlows!EC7</f>
        <v>-153.13907100000006</v>
      </c>
      <c r="EF42" s="24">
        <f>-[66]mFlows!ED7</f>
        <v>228.8055330000002</v>
      </c>
      <c r="EG42" s="24">
        <f>-[66]mFlows!EE7</f>
        <v>314.68719299999975</v>
      </c>
      <c r="EH42" s="24">
        <f>-[66]mFlows!EF7</f>
        <v>-425.86568299999999</v>
      </c>
      <c r="EI42" s="24">
        <f>-[66]mFlows!EG7</f>
        <v>368.97373999999991</v>
      </c>
      <c r="EJ42" s="24">
        <f>-[66]mFlows!EH7</f>
        <v>293.5528752500004</v>
      </c>
      <c r="EK42" s="24">
        <f>+SUM(DY42:EJ42)</f>
        <v>218.28664825000033</v>
      </c>
      <c r="EL42" s="685"/>
      <c r="EM42" s="24">
        <f>-[66]mFlows!EI7</f>
        <v>41.942171799999869</v>
      </c>
      <c r="EN42" s="24">
        <f>-[66]mFlows!EJ7</f>
        <v>198.31389166999975</v>
      </c>
      <c r="EO42" s="24">
        <f>-[66]mFlows!EK7</f>
        <v>414.50882903000024</v>
      </c>
      <c r="EP42" s="24">
        <f>-[66]mFlows!EL7</f>
        <v>-318.01366224999992</v>
      </c>
      <c r="EQ42" s="24">
        <f>-[66]mFlows!EM7</f>
        <v>-87.371517020000056</v>
      </c>
      <c r="ER42" s="24">
        <f>-[66]mFlows!EN7</f>
        <v>126.04674702999978</v>
      </c>
      <c r="ES42" s="24">
        <f>-[66]mFlows!EO7</f>
        <v>332.16415536000022</v>
      </c>
      <c r="ET42" s="24">
        <f>-[66]mFlows!EP7</f>
        <v>93.956237370001872</v>
      </c>
      <c r="EU42" s="24">
        <f>-[66]mFlows!EQ7</f>
        <v>-115.29124311000191</v>
      </c>
      <c r="EV42" s="24">
        <f>-[66]mFlows!ER7</f>
        <v>-175.25947784000005</v>
      </c>
      <c r="EW42" s="24">
        <f>-[66]mFlows!ES7</f>
        <v>-209.14505673000008</v>
      </c>
      <c r="EX42" s="24">
        <f>-[66]mFlows!ET7</f>
        <v>244.77900746</v>
      </c>
      <c r="EY42" s="24">
        <f>+SUM(EM42:EX42)</f>
        <v>546.63008276999972</v>
      </c>
      <c r="EZ42" s="685"/>
      <c r="FA42" s="24">
        <f>-[66]mFlows!EU7</f>
        <v>100.16536896000207</v>
      </c>
      <c r="FB42" s="24">
        <f>-[66]mFlows!EV7</f>
        <v>-25.111837890002107</v>
      </c>
      <c r="FC42" s="24">
        <f>-[66]mFlows!EW7</f>
        <v>22.977463620000208</v>
      </c>
      <c r="FD42" s="24">
        <f>-[66]mFlows!EX7</f>
        <v>-341.09624371000018</v>
      </c>
      <c r="FE42" s="24">
        <f>-[66]mFlows!EY7</f>
        <v>5.7895298799999182</v>
      </c>
      <c r="FF42" s="24">
        <f>-[66]mFlows!EZ7</f>
        <v>180.48861453000018</v>
      </c>
      <c r="FG42" s="24">
        <f>-[66]mFlows!FA7</f>
        <v>94.820702320000009</v>
      </c>
      <c r="FH42" s="24">
        <f>-[66]mFlows!FB7</f>
        <v>49.465196749999905</v>
      </c>
      <c r="FI42" s="24">
        <f>-[66]mFlows!FC7</f>
        <v>-162.44290570999988</v>
      </c>
      <c r="FJ42" s="24">
        <f>-[66]mFlows!FD7</f>
        <v>-2.4342638299999635</v>
      </c>
      <c r="FK42" s="24">
        <f>-[66]mFlows!FE7</f>
        <v>-177.73602229000016</v>
      </c>
      <c r="FL42" s="24">
        <f>-[66]mFlows!FF7</f>
        <v>326.24043441000003</v>
      </c>
      <c r="FM42" s="24">
        <f>+SUM(FA42:FL42)</f>
        <v>71.126037040000028</v>
      </c>
    </row>
    <row r="43" spans="2:169" x14ac:dyDescent="0.25">
      <c r="B43" s="114" t="s">
        <v>693</v>
      </c>
    </row>
    <row r="44" spans="2:169" x14ac:dyDescent="0.25">
      <c r="B44" s="114" t="s">
        <v>730</v>
      </c>
    </row>
    <row r="45" spans="2:169" x14ac:dyDescent="0.25">
      <c r="B45" s="114" t="s">
        <v>744</v>
      </c>
    </row>
  </sheetData>
  <mergeCells count="12">
    <mergeCell ref="EM5:EY5"/>
    <mergeCell ref="FA5:FM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2025-04-08T17:38:21Z</dcterms:modified>
</cp:coreProperties>
</file>